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3 Zakázky 2023\63523029 Oprava kolejí a výhybek v žst. Valašské Meziříčí - AS\01_ZD\Díl 4 Soupis prací s výkazem výměr\"/>
    </mc:Choice>
  </mc:AlternateContent>
  <bookViews>
    <workbookView xWindow="0" yWindow="0" windowWidth="25410" windowHeight="12105"/>
  </bookViews>
  <sheets>
    <sheet name="Rekapitulace stavby" sheetId="1" r:id="rId1"/>
    <sheet name="SO 01 - Oprava staničních..." sheetId="2" r:id="rId2"/>
    <sheet name="VON - Vedlejší a ostatní ..." sheetId="3" r:id="rId3"/>
    <sheet name="Seznam figur" sheetId="4" r:id="rId4"/>
  </sheets>
  <definedNames>
    <definedName name="_xlnm._FilterDatabase" localSheetId="1" hidden="1">'SO 01 - Oprava staničních...'!$C$119:$K$214</definedName>
    <definedName name="_xlnm._FilterDatabase" localSheetId="2" hidden="1">'VON - Vedlejší a ostatní ...'!$C$116:$K$125</definedName>
    <definedName name="_xlnm.Print_Titles" localSheetId="0">'Rekapitulace stavby'!$92:$92</definedName>
    <definedName name="_xlnm.Print_Titles" localSheetId="3">'Seznam figur'!$9:$9</definedName>
    <definedName name="_xlnm.Print_Titles" localSheetId="1">'SO 01 - Oprava staničních...'!$119:$119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3">'Seznam figur'!$C$4:$G$84</definedName>
    <definedName name="_xlnm.Print_Area" localSheetId="1">'SO 01 - Oprava staničních...'!$C$107:$K$214</definedName>
    <definedName name="_xlnm.Print_Area" localSheetId="2">'VON - Vedlejší a ostatní ...'!$C$104:$K$125</definedName>
  </definedNames>
  <calcPr calcId="162913"/>
</workbook>
</file>

<file path=xl/calcChain.xml><?xml version="1.0" encoding="utf-8"?>
<calcChain xmlns="http://schemas.openxmlformats.org/spreadsheetml/2006/main">
  <c r="D7" i="4" l="1"/>
  <c r="J37" i="3"/>
  <c r="J36" i="3"/>
  <c r="AY96" i="1" s="1"/>
  <c r="J35" i="3"/>
  <c r="AX96" i="1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/>
  <c r="J23" i="3"/>
  <c r="J21" i="3"/>
  <c r="E21" i="3"/>
  <c r="J113" i="3"/>
  <c r="J20" i="3"/>
  <c r="J18" i="3"/>
  <c r="E18" i="3"/>
  <c r="F92" i="3"/>
  <c r="J17" i="3"/>
  <c r="J15" i="3"/>
  <c r="E15" i="3"/>
  <c r="F113" i="3"/>
  <c r="J14" i="3"/>
  <c r="J12" i="3"/>
  <c r="J111" i="3" s="1"/>
  <c r="E7" i="3"/>
  <c r="E85" i="3"/>
  <c r="J121" i="2"/>
  <c r="J37" i="2"/>
  <c r="J36" i="2"/>
  <c r="AY95" i="1"/>
  <c r="J35" i="2"/>
  <c r="AX95" i="1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J97" i="2"/>
  <c r="F114" i="2"/>
  <c r="E112" i="2"/>
  <c r="F89" i="2"/>
  <c r="E87" i="2"/>
  <c r="J24" i="2"/>
  <c r="E24" i="2"/>
  <c r="J117" i="2"/>
  <c r="J23" i="2"/>
  <c r="J21" i="2"/>
  <c r="E21" i="2"/>
  <c r="J91" i="2"/>
  <c r="J20" i="2"/>
  <c r="J18" i="2"/>
  <c r="E18" i="2"/>
  <c r="F92" i="2"/>
  <c r="J17" i="2"/>
  <c r="J15" i="2"/>
  <c r="E15" i="2"/>
  <c r="F116" i="2"/>
  <c r="J14" i="2"/>
  <c r="J12" i="2"/>
  <c r="J89" i="2"/>
  <c r="E7" i="2"/>
  <c r="E110" i="2"/>
  <c r="L90" i="1"/>
  <c r="AM90" i="1"/>
  <c r="AM89" i="1"/>
  <c r="L89" i="1"/>
  <c r="AM87" i="1"/>
  <c r="L87" i="1"/>
  <c r="L85" i="1"/>
  <c r="L84" i="1"/>
  <c r="BK183" i="2"/>
  <c r="J166" i="2"/>
  <c r="BK136" i="2"/>
  <c r="J126" i="2"/>
  <c r="J163" i="2"/>
  <c r="J124" i="2"/>
  <c r="BK169" i="2"/>
  <c r="J121" i="3"/>
  <c r="BK159" i="2"/>
  <c r="J172" i="2"/>
  <c r="BK199" i="2"/>
  <c r="BK180" i="2"/>
  <c r="BK150" i="2"/>
  <c r="BK153" i="2"/>
  <c r="BK119" i="3"/>
  <c r="J209" i="2"/>
  <c r="J169" i="2"/>
  <c r="BK204" i="2"/>
  <c r="BK163" i="2"/>
  <c r="BK124" i="2"/>
  <c r="J183" i="2"/>
  <c r="J153" i="2"/>
  <c r="J161" i="2"/>
  <c r="J186" i="2"/>
  <c r="BK166" i="2"/>
  <c r="J199" i="2"/>
  <c r="BK161" i="2"/>
  <c r="J190" i="2"/>
  <c r="BK172" i="2"/>
  <c r="BK126" i="2"/>
  <c r="BK123" i="3"/>
  <c r="J180" i="2"/>
  <c r="J150" i="2"/>
  <c r="BK194" i="2"/>
  <c r="J139" i="2"/>
  <c r="J156" i="2"/>
  <c r="J159" i="2"/>
  <c r="J119" i="3"/>
  <c r="BK177" i="2"/>
  <c r="J194" i="2"/>
  <c r="BK156" i="2"/>
  <c r="BK190" i="2"/>
  <c r="BK209" i="2"/>
  <c r="J136" i="2"/>
  <c r="BK121" i="3"/>
  <c r="BK174" i="2"/>
  <c r="BK186" i="2"/>
  <c r="J174" i="2"/>
  <c r="J123" i="3"/>
  <c r="J204" i="2"/>
  <c r="BK139" i="2"/>
  <c r="J177" i="2"/>
  <c r="AS94" i="1"/>
  <c r="BK123" i="2" l="1"/>
  <c r="J123" i="2"/>
  <c r="J99" i="2" s="1"/>
  <c r="P123" i="2"/>
  <c r="P122" i="2"/>
  <c r="P120" i="2" s="1"/>
  <c r="AU95" i="1" s="1"/>
  <c r="P189" i="2"/>
  <c r="R189" i="2"/>
  <c r="T189" i="2"/>
  <c r="T123" i="2"/>
  <c r="T122" i="2"/>
  <c r="T120" i="2" s="1"/>
  <c r="P118" i="3"/>
  <c r="P117" i="3" s="1"/>
  <c r="AU96" i="1" s="1"/>
  <c r="BK189" i="2"/>
  <c r="J189" i="2" s="1"/>
  <c r="J100" i="2" s="1"/>
  <c r="R118" i="3"/>
  <c r="R117" i="3"/>
  <c r="R123" i="2"/>
  <c r="R122" i="2"/>
  <c r="R120" i="2"/>
  <c r="BK118" i="3"/>
  <c r="J118" i="3"/>
  <c r="J97" i="3" s="1"/>
  <c r="T118" i="3"/>
  <c r="T117" i="3"/>
  <c r="F91" i="3"/>
  <c r="BE121" i="3"/>
  <c r="J89" i="3"/>
  <c r="J91" i="3"/>
  <c r="J92" i="3"/>
  <c r="E107" i="3"/>
  <c r="F114" i="3"/>
  <c r="BE123" i="3"/>
  <c r="BE119" i="3"/>
  <c r="E85" i="2"/>
  <c r="F91" i="2"/>
  <c r="J114" i="2"/>
  <c r="BE124" i="2"/>
  <c r="BE209" i="2"/>
  <c r="F117" i="2"/>
  <c r="BE126" i="2"/>
  <c r="BE139" i="2"/>
  <c r="BE150" i="2"/>
  <c r="BE166" i="2"/>
  <c r="J92" i="2"/>
  <c r="J116" i="2"/>
  <c r="BE159" i="2"/>
  <c r="BE174" i="2"/>
  <c r="BE180" i="2"/>
  <c r="BE183" i="2"/>
  <c r="BE186" i="2"/>
  <c r="BE199" i="2"/>
  <c r="BE204" i="2"/>
  <c r="BE153" i="2"/>
  <c r="BE161" i="2"/>
  <c r="BE163" i="2"/>
  <c r="BE172" i="2"/>
  <c r="BE177" i="2"/>
  <c r="BE169" i="2"/>
  <c r="BE190" i="2"/>
  <c r="BE194" i="2"/>
  <c r="BE136" i="2"/>
  <c r="BE156" i="2"/>
  <c r="F34" i="2"/>
  <c r="BA95" i="1"/>
  <c r="F36" i="3"/>
  <c r="BC96" i="1"/>
  <c r="F35" i="2"/>
  <c r="BB95" i="1" s="1"/>
  <c r="J34" i="3"/>
  <c r="AW96" i="1" s="1"/>
  <c r="F36" i="2"/>
  <c r="BC95" i="1"/>
  <c r="F37" i="3"/>
  <c r="BD96" i="1" s="1"/>
  <c r="F34" i="3"/>
  <c r="BA96" i="1"/>
  <c r="F37" i="2"/>
  <c r="BD95" i="1"/>
  <c r="F35" i="3"/>
  <c r="BB96" i="1" s="1"/>
  <c r="J34" i="2"/>
  <c r="AW95" i="1" s="1"/>
  <c r="BK122" i="2" l="1"/>
  <c r="BK120" i="2"/>
  <c r="J120" i="2"/>
  <c r="J96" i="2"/>
  <c r="BK117" i="3"/>
  <c r="J117" i="3"/>
  <c r="J96" i="3"/>
  <c r="J122" i="2"/>
  <c r="J98" i="2"/>
  <c r="AU94" i="1"/>
  <c r="BC94" i="1"/>
  <c r="W32" i="1"/>
  <c r="BB94" i="1"/>
  <c r="AX94" i="1"/>
  <c r="F33" i="3"/>
  <c r="AZ96" i="1" s="1"/>
  <c r="J33" i="2"/>
  <c r="AV95" i="1" s="1"/>
  <c r="AT95" i="1" s="1"/>
  <c r="F33" i="2"/>
  <c r="AZ95" i="1" s="1"/>
  <c r="BD94" i="1"/>
  <c r="W33" i="1" s="1"/>
  <c r="BA94" i="1"/>
  <c r="W30" i="1" s="1"/>
  <c r="J33" i="3"/>
  <c r="AV96" i="1"/>
  <c r="AT96" i="1"/>
  <c r="J30" i="2"/>
  <c r="AG95" i="1"/>
  <c r="AN95" i="1" l="1"/>
  <c r="J39" i="2"/>
  <c r="J30" i="3"/>
  <c r="AG96" i="1"/>
  <c r="AW94" i="1"/>
  <c r="AK30" i="1" s="1"/>
  <c r="W31" i="1"/>
  <c r="AZ94" i="1"/>
  <c r="AV94" i="1" s="1"/>
  <c r="AK29" i="1" s="1"/>
  <c r="AY94" i="1"/>
  <c r="J39" i="3" l="1"/>
  <c r="AN96" i="1"/>
  <c r="AG94" i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<sst xmlns="http://schemas.openxmlformats.org/spreadsheetml/2006/main" count="1525" uniqueCount="322">
  <si>
    <t>Export Komplet</t>
  </si>
  <si>
    <t/>
  </si>
  <si>
    <t>2.0</t>
  </si>
  <si>
    <t>ZAMOK</t>
  </si>
  <si>
    <t>False</t>
  </si>
  <si>
    <t>{e8b757ac-732b-41ee-a36c-0e45750223b2}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</si>
  <si>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</si>
  <si>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</si>
  <si>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</si>
  <si>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</si>
  <si>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</si>
  <si>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</si>
  <si>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</si>
  <si>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</si>
  <si>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633190090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</si>
  <si>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</si>
  <si>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</si>
  <si>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kolejí a výhybek v žst. Valašské Meziříčí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</si>
  <si>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</si>
  <si>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</si>
  <si>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</si>
  <si>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</si>
  <si>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</si>
  <si>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</si>
  <si>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</si>
  <si>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</si>
  <si>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</si>
  <si>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</si>
  <si>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</si>
  <si>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</si>
  <si>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</si>
  <si>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</si>
  <si>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</si>
  <si>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</si>
  <si>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</si>
  <si>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</si>
  <si>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</si>
  <si>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</si>
  <si>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</si>
  <si>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</si>
  <si>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</si>
  <si>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</si>
  <si>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</si>
  <si>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</si>
  <si>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</si>
  <si>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</si>
  <si>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</si>
  <si>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</si>
  <si>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</si>
  <si>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</si>
  <si>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</si>
  <si>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</si>
  <si>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</si>
  <si>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</si>
  <si>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</si>
  <si>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</si>
  <si>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</si>
  <si>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</si>
  <si>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</si>
  <si>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</si>
  <si>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</si>
  <si>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</si>
  <si>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</si>
  <si>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</si>
  <si>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</si>
  <si>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</si>
  <si>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</si>
  <si>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</si>
  <si>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</si>
  <si>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</si>
  <si>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</si>
  <si>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</si>
  <si>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</si>
  <si>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</si>
  <si>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</si>
  <si>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</si>
  <si>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</si>
  <si>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</si>
  <si>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staničních kolejí č. 13 - 25</t>
  </si>
  <si>
    <t>STA</t>
  </si>
  <si>
    <t>1</t>
  </si>
  <si>
    <t>{d8b5b497-8cfb-4d26-bdfd-70e12569038e}</t>
  </si>
  <si>
    <t>2</t>
  </si>
  <si>
    <t>VON</t>
  </si>
  <si>
    <t>Vedlejší a ostatní náklady</t>
  </si>
  <si>
    <t>{3bbba886-0214-4e48-b18d-f35677d07e92}</t>
  </si>
  <si>
    <t>DemKRo</t>
  </si>
  <si>
    <t>0,943</t>
  </si>
  <si>
    <t>DopKL</t>
  </si>
  <si>
    <t>660,1</t>
  </si>
  <si>
    <t>KRYCÍ LIST SOUPISU PRACÍ</t>
  </si>
  <si>
    <t>DopSte</t>
  </si>
  <si>
    <t>139,42</t>
  </si>
  <si>
    <t>Kam31x63</t>
  </si>
  <si>
    <t>3045,89</t>
  </si>
  <si>
    <t>Kam4x8</t>
  </si>
  <si>
    <t>237,014</t>
  </si>
  <si>
    <t>OdsKL</t>
  </si>
  <si>
    <t>1791,7</t>
  </si>
  <si>
    <t>Objekt:</t>
  </si>
  <si>
    <t>OprStez</t>
  </si>
  <si>
    <t>1394,2</t>
  </si>
  <si>
    <t>SO 01 - Oprava staničních kolejí č. 13 - 25</t>
  </si>
  <si>
    <t>ZriKL</t>
  </si>
  <si>
    <t>1131,6</t>
  </si>
  <si>
    <t>REKAPITULACE ČLENĚNÍ SOUPISU PRACÍ</t>
  </si>
  <si>
    <t>Kód dílu - Popis</t>
  </si>
  <si>
    <t>Cena celkem [CZK]</t>
  </si>
  <si>
    <t>Náklady ze soupisu prací</t>
  </si>
  <si>
    <t>-1</t>
  </si>
  <si>
    <t>Č - čištění KL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</si>
  <si>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</si>
  <si>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</si>
  <si>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</si>
  <si>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</si>
  <si>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</si>
  <si>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</si>
  <si>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</si>
  <si>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</si>
  <si>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</si>
  <si>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</si>
  <si>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</si>
  <si>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</si>
  <si>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</si>
  <si>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</si>
  <si>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</si>
  <si>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</si>
  <si>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Č</t>
  </si>
  <si>
    <t>čištění KL</t>
  </si>
  <si>
    <t>ROZPOCET</t>
  </si>
  <si>
    <t>HSV</t>
  </si>
  <si>
    <t>Práce a dodávky HSV</t>
  </si>
  <si>
    <t>5</t>
  </si>
  <si>
    <t>Komunikace pozemní</t>
  </si>
  <si>
    <t>K</t>
  </si>
  <si>
    <t>5907050120</t>
  </si>
  <si>
    <t>Dělení kolejnic kyslíkem, soustavy S49 nebo T</t>
  </si>
  <si>
    <t>kus</t>
  </si>
  <si>
    <t>Sborník UOŽI 01 2023</t>
  </si>
  <si>
    <t>4</t>
  </si>
  <si>
    <t>483631961</t>
  </si>
  <si>
    <t>PP</t>
  </si>
  <si>
    <t>Dělení kolejnic kyslíkem, soustavy S49 nebo T. Poznámka: 1. V cenách jsou započteny náklady na manipulaci, podložení, označení a provedení řezu kolejnice.</t>
  </si>
  <si>
    <t>5906140035</t>
  </si>
  <si>
    <t>Demontáž kolejového roštu koleje v ose koleje pražce dřevěné, tvar S49, T, 49E1</t>
  </si>
  <si>
    <t>km</t>
  </si>
  <si>
    <t>-511225838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</si>
  <si>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</si>
  <si>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VV</t>
  </si>
  <si>
    <t>"SK 25" 0,121 "km 25,249 - 25,128"</t>
  </si>
  <si>
    <t>"SK 23" 0,096 "km 25,224 - 25,128"</t>
  </si>
  <si>
    <t>"SK 21" 0,072 "km 25,224 - 25,152"</t>
  </si>
  <si>
    <t>"SK 19" 0,195 "km 25,324 - 25,129"</t>
  </si>
  <si>
    <t>"SK 17" 0,171 "km 25,299 - 25,128"</t>
  </si>
  <si>
    <t>"SK 15" 0,144 "km 25,277 - 25,133"</t>
  </si>
  <si>
    <t>"SK 13" 0,144 "km 25,277 - 25,133"</t>
  </si>
  <si>
    <t>Součet</t>
  </si>
  <si>
    <t>3</t>
  </si>
  <si>
    <t>5905055010</t>
  </si>
  <si>
    <t>Odstranění stávajícího kolejového lože odtěžením v koleji</t>
  </si>
  <si>
    <t>m3</t>
  </si>
  <si>
    <t>-761586890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</si>
  <si>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</si>
  <si>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1,9*DemKRo*1000</t>
  </si>
  <si>
    <t>5905020020</t>
  </si>
  <si>
    <t>Oprava stezky strojně s odstraněním drnu a nánosu přes 10 cm do 20 cm</t>
  </si>
  <si>
    <t>m2</t>
  </si>
  <si>
    <t>1751782586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</si>
  <si>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</si>
  <si>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"stezka mezi SK 25 - 27 " 150*0,8</t>
  </si>
  <si>
    <t>"stezka mezi SK 23 - 25" 110*0,9</t>
  </si>
  <si>
    <t>"stezka mezi SK 21 - 23" 110*0,8</t>
  </si>
  <si>
    <t>"stezka mezi SK 19 - 21" 240*1,6</t>
  </si>
  <si>
    <t>"stezka mezi SK 17 - 19" 200*1,5</t>
  </si>
  <si>
    <t>"stezka mezi SK 15 - 17" 180*0,8</t>
  </si>
  <si>
    <t>"stezka mezi SK 13 - 15" 144*1,0</t>
  </si>
  <si>
    <t>"stezka mezi SK 11 - 13" 144*0,8</t>
  </si>
  <si>
    <t>5905060010</t>
  </si>
  <si>
    <t>Zřízení nového kolejového lože v koleji</t>
  </si>
  <si>
    <t>156701199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</si>
  <si>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</si>
  <si>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4*0,3*DemKRo*1000</t>
  </si>
  <si>
    <t>6</t>
  </si>
  <si>
    <t>5906130345</t>
  </si>
  <si>
    <t>Montáž kolejového roštu v ose koleje pražce betonové vystrojené, tvar S49, 49E1</t>
  </si>
  <si>
    <t>-1280396516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</si>
  <si>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</si>
  <si>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demKRo</t>
  </si>
  <si>
    <t>7</t>
  </si>
  <si>
    <t>5905105030</t>
  </si>
  <si>
    <t>Doplnění KL kamenivem souvisle strojně v koleji</t>
  </si>
  <si>
    <t>1762011097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</si>
  <si>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</si>
  <si>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OdsKL-ZriKL</t>
  </si>
  <si>
    <t>8</t>
  </si>
  <si>
    <t>5908063010</t>
  </si>
  <si>
    <t>Oprava rozchodu koleje otočením podkladnice</t>
  </si>
  <si>
    <t>úl.pl.</t>
  </si>
  <si>
    <t>1302537617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</si>
  <si>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</si>
  <si>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9</t>
  </si>
  <si>
    <t>5909042010</t>
  </si>
  <si>
    <t>Přesná úprava GPK výhybky směrové a výškové uspořádání pražce dřevěné nebo ocelové</t>
  </si>
  <si>
    <t>m</t>
  </si>
  <si>
    <t>1425281234</t>
  </si>
  <si>
    <t>Přesná úprava GPK výhybky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</si>
  <si>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</t>
  </si>
  <si>
    <t>5909032020</t>
  </si>
  <si>
    <t>Přesná úprava GPK koleje směrové a výškové uspořádání pražce betonové</t>
  </si>
  <si>
    <t>-871857727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</si>
  <si>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</si>
  <si>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DemKRo*2,3</t>
  </si>
  <si>
    <t>11</t>
  </si>
  <si>
    <t>5910040015</t>
  </si>
  <si>
    <t>Umožnění volné dilatace kolejnice demontáž upevňovadel bez osazení kluzných podložek</t>
  </si>
  <si>
    <t>1908788977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</si>
  <si>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</si>
  <si>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demKRo*1200*2</t>
  </si>
  <si>
    <t>12</t>
  </si>
  <si>
    <t>5910040115</t>
  </si>
  <si>
    <t>Umožnění volné dilatace kolejnice montáž upevňovadel bez odstranění kluzných podložek</t>
  </si>
  <si>
    <t>-1602546848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</si>
  <si>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</si>
  <si>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13</t>
  </si>
  <si>
    <t>5910020030</t>
  </si>
  <si>
    <t>Svařování kolejnic termitem plný předehřev standardní spára svar sériový tv. S49</t>
  </si>
  <si>
    <t>svar</t>
  </si>
  <si>
    <t>1835336667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</si>
  <si>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</si>
  <si>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</t>
  </si>
  <si>
    <t>5905025110</t>
  </si>
  <si>
    <t>Doplnění stezky štěrkodrtí souvislé</t>
  </si>
  <si>
    <t>-1789590967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</si>
  <si>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</si>
  <si>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OprStez*0,1</t>
  </si>
  <si>
    <t>5905023030</t>
  </si>
  <si>
    <t>Úprava povrchu stezky rozprostřením štěrkodrtě přes 5 do 10 cm</t>
  </si>
  <si>
    <t>-455345499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</si>
  <si>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</si>
  <si>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16</t>
  </si>
  <si>
    <t>5908050010</t>
  </si>
  <si>
    <t>Výměna upevnění podkladnicového komplety a pryžová podložka</t>
  </si>
  <si>
    <t>512</t>
  </si>
  <si>
    <t>-552092371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</si>
  <si>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</si>
  <si>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7*50*1,64*2 "výměna upevnění ŽS3 na délce 50 m za konci opr. úseků při zřízení BK"</t>
  </si>
  <si>
    <t>17</t>
  </si>
  <si>
    <t>M</t>
  </si>
  <si>
    <t>5955101005</t>
  </si>
  <si>
    <t>Kamenivo drcené štěrk frakce 31,5/63 třídy min. BII</t>
  </si>
  <si>
    <t>t</t>
  </si>
  <si>
    <t>1678899065</t>
  </si>
  <si>
    <t>(ZriKL+DopKL)*1,7</t>
  </si>
  <si>
    <t>18</t>
  </si>
  <si>
    <t>5955101025</t>
  </si>
  <si>
    <t>Kamenivo drcené drť frakce 4/8</t>
  </si>
  <si>
    <t>714594016</t>
  </si>
  <si>
    <t>DopSte*1,7</t>
  </si>
  <si>
    <t>OST</t>
  </si>
  <si>
    <t>Ostatní</t>
  </si>
  <si>
    <t>19</t>
  </si>
  <si>
    <t>9902300500</t>
  </si>
  <si>
    <t>Doprava jednosměrná mechanizací o nosnosti přes 3,5 t sypanin (kameniva, písku, suti, dlažebních kostek, atd.) do 60 km</t>
  </si>
  <si>
    <t>-1981314688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</si>
  <si>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</si>
  <si>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</t>
  </si>
  <si>
    <t>Poznámka k položce:_x000D_
Objednatel předpokládá dopravu materiálu z nejbližšího místa (lomu, skládky) a to s využitím dopravy po železnici s využitím systému volných vozů, tzn. bez fakturace zpáteční cesty.</t>
  </si>
  <si>
    <t>Kam4x8+Kam31x63 "doprava kameniva z nejbližšího kamenolomu"</t>
  </si>
  <si>
    <t>20</t>
  </si>
  <si>
    <t>9902400500</t>
  </si>
  <si>
    <t>Doprava jednosměrná mechanizací o nosnosti přes 3,5 t objemnějšího kusového materiálu (prefabrikátů, stožárů, výhybek, rozvaděčů, vybouraných hmot atd.) do 60 km</t>
  </si>
  <si>
    <t>788201406</t>
  </si>
  <si>
    <t>Doprava jednosměrná mechanizací o nosnosti přes 3,5 t objemnějšího kusového materiálu (prefabrikátů, stožárů, výhybek, rozvaděčů, vybouraných hmot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</si>
  <si>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Objednatel předpokládá dopravu materiálu z nejbližšího místa (lomu, skládky) a to s využitím dopravy po železnici s využitím systému volných vozů, tzn. bez fakturace zpáteční cesty</t>
  </si>
  <si>
    <t>převoz kolejnic z Valašských Klobouk</t>
  </si>
  <si>
    <t>1200*0,049</t>
  </si>
  <si>
    <t>9902900200</t>
  </si>
  <si>
    <t>Naložení objemnějšího kusového materiálu, vybouraných hmot</t>
  </si>
  <si>
    <t>-866359177</t>
  </si>
  <si>
    <t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</si>
  <si>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1200*0,049 "převoz kolejnic z Valašských Klobouk"</t>
  </si>
  <si>
    <t>DemKRo*1540*0,3 + demKRo*1000*2*0,049 "naložení kolejnic a pražců z místa uložení "</t>
  </si>
  <si>
    <t>22</t>
  </si>
  <si>
    <t>9902900400</t>
  </si>
  <si>
    <t>Složení objemnějšího kusového materiálu, vybouraných hmot</t>
  </si>
  <si>
    <t>1381574696</t>
  </si>
  <si>
    <t>Složení objemnějšího kusového materiálu, vybouraných hmot   Poznámka: 1. Ceny jsou určeny pro skládání materiálu z vlastních zásob objednatele.</t>
  </si>
  <si>
    <t xml:space="preserve">demKRo*152 "složení a uložení vytěžených pražců" </t>
  </si>
  <si>
    <t>demKRo*1000*2*0,049 "složení a uložení vyzískaných kolejnic"</t>
  </si>
  <si>
    <t>23</t>
  </si>
  <si>
    <t>9903200100</t>
  </si>
  <si>
    <t>Přeprava mechanizace na místo prováděných prací o hmotnosti přes 12 t přes 50 do 100 km</t>
  </si>
  <si>
    <t>-2063356030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</si>
  <si>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</si>
  <si>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"bagr"3</t>
  </si>
  <si>
    <t>"ASP"2</t>
  </si>
  <si>
    <t>"pluh"1</t>
  </si>
  <si>
    <t>VON - Vedlejší a ostatní náklady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</si>
  <si>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</si>
  <si>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</si>
  <si>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</si>
  <si>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</si>
  <si>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</si>
  <si>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</si>
  <si>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-1784045192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</si>
  <si>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</si>
  <si>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</si>
  <si>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</si>
  <si>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</si>
  <si>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875909114</t>
  </si>
  <si>
    <t>033131001</t>
  </si>
  <si>
    <t>Provozní vlivy Organizační zajištění prací při zřizování a udržování BK kolejí a výhybek</t>
  </si>
  <si>
    <t>54738287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</si>
  <si>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</si>
  <si>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položce:_x000D_
m = m koleje</t>
  </si>
  <si>
    <t>SEZNAM FIGUR</t>
  </si>
  <si>
    <t>Výměra</t>
  </si>
  <si>
    <t xml:space="preserve"> SO 01</t>
  </si>
  <si>
    <t>demKR</t>
  </si>
  <si>
    <t>Použití figury:</t>
  </si>
  <si>
    <t>demKRu</t>
  </si>
  <si>
    <t>OprSte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</si>
</sst>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2"/>
      <c r="AL5" s="22"/>
      <c r="AM5" s="22"/>
      <c r="AN5" s="22"/>
      <c r="AO5" s="22"/>
      <c r="AP5" s="22"/>
      <c r="AQ5" s="22"/>
      <c r="AR5" s="20"/>
      <c r="BE5" s="26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2"/>
      <c r="AL6" s="22"/>
      <c r="AM6" s="22"/>
      <c r="AN6" s="22"/>
      <c r="AO6" s="22"/>
      <c r="AP6" s="22"/>
      <c r="AQ6" s="22"/>
      <c r="AR6" s="20"/>
      <c r="BE6" s="27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7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0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7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7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0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70"/>
      <c r="BS13" s="17" t="s">
        <v>6</v>
      </c>
    </row>
    <row r="14" spans="1:74">
      <c r="B14" s="21"/>
      <c r="C14" s="22"/>
      <c r="D14" s="22"/>
      <c r="E14" s="275" t="s">
        <v>27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7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0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7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70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0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7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70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0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0"/>
    </row>
    <row r="23" spans="1:71" s="1" customFormat="1" ht="16.5" customHeight="1">
      <c r="B23" s="21"/>
      <c r="C23" s="22"/>
      <c r="D23" s="22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2"/>
      <c r="AP23" s="22"/>
      <c r="AQ23" s="22"/>
      <c r="AR23" s="20"/>
      <c r="BE23" s="27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0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8">
        <f>ROUND(AG94,2)</f>
        <v>0</v>
      </c>
      <c r="AL26" s="279"/>
      <c r="AM26" s="279"/>
      <c r="AN26" s="279"/>
      <c r="AO26" s="279"/>
      <c r="AP26" s="36"/>
      <c r="AQ26" s="36"/>
      <c r="AR26" s="39"/>
      <c r="BE26" s="27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0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0" t="s">
        <v>33</v>
      </c>
      <c r="M28" s="280"/>
      <c r="N28" s="280"/>
      <c r="O28" s="280"/>
      <c r="P28" s="280"/>
      <c r="Q28" s="36"/>
      <c r="R28" s="36"/>
      <c r="S28" s="36"/>
      <c r="T28" s="36"/>
      <c r="U28" s="36"/>
      <c r="V28" s="36"/>
      <c r="W28" s="280" t="s">
        <v>34</v>
      </c>
      <c r="X28" s="280"/>
      <c r="Y28" s="280"/>
      <c r="Z28" s="280"/>
      <c r="AA28" s="280"/>
      <c r="AB28" s="280"/>
      <c r="AC28" s="280"/>
      <c r="AD28" s="280"/>
      <c r="AE28" s="280"/>
      <c r="AF28" s="36"/>
      <c r="AG28" s="36"/>
      <c r="AH28" s="36"/>
      <c r="AI28" s="36"/>
      <c r="AJ28" s="36"/>
      <c r="AK28" s="280" t="s">
        <v>35</v>
      </c>
      <c r="AL28" s="280"/>
      <c r="AM28" s="280"/>
      <c r="AN28" s="280"/>
      <c r="AO28" s="280"/>
      <c r="AP28" s="36"/>
      <c r="AQ28" s="36"/>
      <c r="AR28" s="39"/>
      <c r="BE28" s="270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83">
        <v>0.21</v>
      </c>
      <c r="M29" s="282"/>
      <c r="N29" s="282"/>
      <c r="O29" s="282"/>
      <c r="P29" s="282"/>
      <c r="Q29" s="41"/>
      <c r="R29" s="41"/>
      <c r="S29" s="41"/>
      <c r="T29" s="41"/>
      <c r="U29" s="41"/>
      <c r="V29" s="41"/>
      <c r="W29" s="281">
        <f>ROUND(AZ94, 2)</f>
        <v>0</v>
      </c>
      <c r="X29" s="282"/>
      <c r="Y29" s="282"/>
      <c r="Z29" s="282"/>
      <c r="AA29" s="282"/>
      <c r="AB29" s="282"/>
      <c r="AC29" s="282"/>
      <c r="AD29" s="282"/>
      <c r="AE29" s="282"/>
      <c r="AF29" s="41"/>
      <c r="AG29" s="41"/>
      <c r="AH29" s="41"/>
      <c r="AI29" s="41"/>
      <c r="AJ29" s="41"/>
      <c r="AK29" s="281">
        <f>ROUND(AV94, 2)</f>
        <v>0</v>
      </c>
      <c r="AL29" s="282"/>
      <c r="AM29" s="282"/>
      <c r="AN29" s="282"/>
      <c r="AO29" s="282"/>
      <c r="AP29" s="41"/>
      <c r="AQ29" s="41"/>
      <c r="AR29" s="42"/>
      <c r="BE29" s="271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83">
        <v>0.15</v>
      </c>
      <c r="M30" s="282"/>
      <c r="N30" s="282"/>
      <c r="O30" s="282"/>
      <c r="P30" s="282"/>
      <c r="Q30" s="41"/>
      <c r="R30" s="41"/>
      <c r="S30" s="41"/>
      <c r="T30" s="41"/>
      <c r="U30" s="41"/>
      <c r="V30" s="41"/>
      <c r="W30" s="281">
        <f>ROUND(BA94,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41"/>
      <c r="AG30" s="41"/>
      <c r="AH30" s="41"/>
      <c r="AI30" s="41"/>
      <c r="AJ30" s="41"/>
      <c r="AK30" s="281">
        <f>ROUND(AW94, 2)</f>
        <v>0</v>
      </c>
      <c r="AL30" s="282"/>
      <c r="AM30" s="282"/>
      <c r="AN30" s="282"/>
      <c r="AO30" s="282"/>
      <c r="AP30" s="41"/>
      <c r="AQ30" s="41"/>
      <c r="AR30" s="42"/>
      <c r="BE30" s="271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83">
        <v>0.21</v>
      </c>
      <c r="M31" s="282"/>
      <c r="N31" s="282"/>
      <c r="O31" s="282"/>
      <c r="P31" s="282"/>
      <c r="Q31" s="41"/>
      <c r="R31" s="41"/>
      <c r="S31" s="41"/>
      <c r="T31" s="41"/>
      <c r="U31" s="41"/>
      <c r="V31" s="41"/>
      <c r="W31" s="281">
        <f>ROUND(BB94,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41"/>
      <c r="AG31" s="41"/>
      <c r="AH31" s="41"/>
      <c r="AI31" s="41"/>
      <c r="AJ31" s="41"/>
      <c r="AK31" s="281">
        <v>0</v>
      </c>
      <c r="AL31" s="282"/>
      <c r="AM31" s="282"/>
      <c r="AN31" s="282"/>
      <c r="AO31" s="282"/>
      <c r="AP31" s="41"/>
      <c r="AQ31" s="41"/>
      <c r="AR31" s="42"/>
      <c r="BE31" s="271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83">
        <v>0.15</v>
      </c>
      <c r="M32" s="282"/>
      <c r="N32" s="282"/>
      <c r="O32" s="282"/>
      <c r="P32" s="282"/>
      <c r="Q32" s="41"/>
      <c r="R32" s="41"/>
      <c r="S32" s="41"/>
      <c r="T32" s="41"/>
      <c r="U32" s="41"/>
      <c r="V32" s="41"/>
      <c r="W32" s="281">
        <f>ROUND(BC94,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41"/>
      <c r="AG32" s="41"/>
      <c r="AH32" s="41"/>
      <c r="AI32" s="41"/>
      <c r="AJ32" s="41"/>
      <c r="AK32" s="281">
        <v>0</v>
      </c>
      <c r="AL32" s="282"/>
      <c r="AM32" s="282"/>
      <c r="AN32" s="282"/>
      <c r="AO32" s="282"/>
      <c r="AP32" s="41"/>
      <c r="AQ32" s="41"/>
      <c r="AR32" s="42"/>
      <c r="BE32" s="271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83">
        <v>0</v>
      </c>
      <c r="M33" s="282"/>
      <c r="N33" s="282"/>
      <c r="O33" s="282"/>
      <c r="P33" s="282"/>
      <c r="Q33" s="41"/>
      <c r="R33" s="41"/>
      <c r="S33" s="41"/>
      <c r="T33" s="41"/>
      <c r="U33" s="41"/>
      <c r="V33" s="41"/>
      <c r="W33" s="281">
        <f>ROUND(BD94,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41"/>
      <c r="AG33" s="41"/>
      <c r="AH33" s="41"/>
      <c r="AI33" s="41"/>
      <c r="AJ33" s="41"/>
      <c r="AK33" s="281">
        <v>0</v>
      </c>
      <c r="AL33" s="282"/>
      <c r="AM33" s="282"/>
      <c r="AN33" s="282"/>
      <c r="AO33" s="282"/>
      <c r="AP33" s="41"/>
      <c r="AQ33" s="41"/>
      <c r="AR33" s="42"/>
      <c r="BE33" s="27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0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84" t="s">
        <v>44</v>
      </c>
      <c r="Y35" s="285"/>
      <c r="Z35" s="285"/>
      <c r="AA35" s="285"/>
      <c r="AB35" s="285"/>
      <c r="AC35" s="45"/>
      <c r="AD35" s="45"/>
      <c r="AE35" s="45"/>
      <c r="AF35" s="45"/>
      <c r="AG35" s="45"/>
      <c r="AH35" s="45"/>
      <c r="AI35" s="45"/>
      <c r="AJ35" s="45"/>
      <c r="AK35" s="286">
        <f>SUM(AK26:AK33)</f>
        <v>0</v>
      </c>
      <c r="AL35" s="285"/>
      <c r="AM35" s="285"/>
      <c r="AN35" s="285"/>
      <c r="AO35" s="28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633190090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8" t="str">
        <f>K6</f>
        <v>Oprava kolejí a výhybek v žst. Valašské Meziříčí</v>
      </c>
      <c r="M85" s="289"/>
      <c r="N85" s="289"/>
      <c r="O85" s="289"/>
      <c r="P85" s="289"/>
      <c r="Q85" s="289"/>
      <c r="R85" s="289"/>
      <c r="S85" s="289"/>
      <c r="T85" s="289"/>
      <c r="U85" s="289"/>
      <c r="V85" s="289"/>
      <c r="W85" s="289"/>
      <c r="X85" s="289"/>
      <c r="Y85" s="289"/>
      <c r="Z85" s="289"/>
      <c r="AA85" s="289"/>
      <c r="AB85" s="289"/>
      <c r="AC85" s="289"/>
      <c r="AD85" s="289"/>
      <c r="AE85" s="289"/>
      <c r="AF85" s="289"/>
      <c r="AG85" s="289"/>
      <c r="AH85" s="289"/>
      <c r="AI85" s="289"/>
      <c r="AJ85" s="289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0" t="str">
        <f>IF(AN8= "","",AN8)</f>
        <v/>
      </c>
      <c r="AN87" s="29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91" t="str">
        <f>IF(E17="","",E17)</f>
        <v xml:space="preserve"> </v>
      </c>
      <c r="AN89" s="292"/>
      <c r="AO89" s="292"/>
      <c r="AP89" s="292"/>
      <c r="AQ89" s="36"/>
      <c r="AR89" s="39"/>
      <c r="AS89" s="293" t="s">
        <v>52</v>
      </c>
      <c r="AT89" s="29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91" t="str">
        <f>IF(E20="","",E20)</f>
        <v xml:space="preserve"> </v>
      </c>
      <c r="AN90" s="292"/>
      <c r="AO90" s="292"/>
      <c r="AP90" s="292"/>
      <c r="AQ90" s="36"/>
      <c r="AR90" s="39"/>
      <c r="AS90" s="295"/>
      <c r="AT90" s="29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7"/>
      <c r="AT91" s="29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9" t="s">
        <v>53</v>
      </c>
      <c r="D92" s="300"/>
      <c r="E92" s="300"/>
      <c r="F92" s="300"/>
      <c r="G92" s="300"/>
      <c r="H92" s="73"/>
      <c r="I92" s="301" t="s">
        <v>54</v>
      </c>
      <c r="J92" s="300"/>
      <c r="K92" s="300"/>
      <c r="L92" s="300"/>
      <c r="M92" s="300"/>
      <c r="N92" s="300"/>
      <c r="O92" s="300"/>
      <c r="P92" s="300"/>
      <c r="Q92" s="300"/>
      <c r="R92" s="300"/>
      <c r="S92" s="300"/>
      <c r="T92" s="300"/>
      <c r="U92" s="300"/>
      <c r="V92" s="300"/>
      <c r="W92" s="300"/>
      <c r="X92" s="300"/>
      <c r="Y92" s="300"/>
      <c r="Z92" s="300"/>
      <c r="AA92" s="300"/>
      <c r="AB92" s="300"/>
      <c r="AC92" s="300"/>
      <c r="AD92" s="300"/>
      <c r="AE92" s="300"/>
      <c r="AF92" s="300"/>
      <c r="AG92" s="302" t="s">
        <v>55</v>
      </c>
      <c r="AH92" s="300"/>
      <c r="AI92" s="300"/>
      <c r="AJ92" s="300"/>
      <c r="AK92" s="300"/>
      <c r="AL92" s="300"/>
      <c r="AM92" s="300"/>
      <c r="AN92" s="301" t="s">
        <v>56</v>
      </c>
      <c r="AO92" s="300"/>
      <c r="AP92" s="303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7">
        <f>ROUND(SUM(AG95:AG96),2)</f>
        <v>0</v>
      </c>
      <c r="AH94" s="307"/>
      <c r="AI94" s="307"/>
      <c r="AJ94" s="307"/>
      <c r="AK94" s="307"/>
      <c r="AL94" s="307"/>
      <c r="AM94" s="307"/>
      <c r="AN94" s="308">
        <f>SUM(AG94,AT94)</f>
        <v>0</v>
      </c>
      <c r="AO94" s="308"/>
      <c r="AP94" s="308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306" t="s">
        <v>77</v>
      </c>
      <c r="E95" s="306"/>
      <c r="F95" s="306"/>
      <c r="G95" s="306"/>
      <c r="H95" s="306"/>
      <c r="I95" s="96"/>
      <c r="J95" s="306" t="s">
        <v>78</v>
      </c>
      <c r="K95" s="306"/>
      <c r="L95" s="306"/>
      <c r="M95" s="306"/>
      <c r="N95" s="306"/>
      <c r="O95" s="306"/>
      <c r="P95" s="306"/>
      <c r="Q95" s="306"/>
      <c r="R95" s="306"/>
      <c r="S95" s="306"/>
      <c r="T95" s="306"/>
      <c r="U95" s="306"/>
      <c r="V95" s="306"/>
      <c r="W95" s="306"/>
      <c r="X95" s="306"/>
      <c r="Y95" s="306"/>
      <c r="Z95" s="306"/>
      <c r="AA95" s="306"/>
      <c r="AB95" s="306"/>
      <c r="AC95" s="306"/>
      <c r="AD95" s="306"/>
      <c r="AE95" s="306"/>
      <c r="AF95" s="306"/>
      <c r="AG95" s="304">
        <f>'SO 01 - Oprava staničních...'!J30</f>
        <v>0</v>
      </c>
      <c r="AH95" s="305"/>
      <c r="AI95" s="305"/>
      <c r="AJ95" s="305"/>
      <c r="AK95" s="305"/>
      <c r="AL95" s="305"/>
      <c r="AM95" s="305"/>
      <c r="AN95" s="304">
        <f>SUM(AG95,AT95)</f>
        <v>0</v>
      </c>
      <c r="AO95" s="305"/>
      <c r="AP95" s="305"/>
      <c r="AQ95" s="97" t="s">
        <v>79</v>
      </c>
      <c r="AR95" s="98"/>
      <c r="AS95" s="99">
        <v>0</v>
      </c>
      <c r="AT95" s="100">
        <f>ROUND(SUM(AV95:AW95),2)</f>
        <v>0</v>
      </c>
      <c r="AU95" s="101">
        <f>'SO 01 - Oprava staničních...'!P120</f>
        <v>0</v>
      </c>
      <c r="AV95" s="100">
        <f>'SO 01 - Oprava staničních...'!J33</f>
        <v>0</v>
      </c>
      <c r="AW95" s="100">
        <f>'SO 01 - Oprava staničních...'!J34</f>
        <v>0</v>
      </c>
      <c r="AX95" s="100">
        <f>'SO 01 - Oprava staničních...'!J35</f>
        <v>0</v>
      </c>
      <c r="AY95" s="100">
        <f>'SO 01 - Oprava staničních...'!J36</f>
        <v>0</v>
      </c>
      <c r="AZ95" s="100">
        <f>'SO 01 - Oprava staničních...'!F33</f>
        <v>0</v>
      </c>
      <c r="BA95" s="100">
        <f>'SO 01 - Oprava staničních...'!F34</f>
        <v>0</v>
      </c>
      <c r="BB95" s="100">
        <f>'SO 01 - Oprava staničních...'!F35</f>
        <v>0</v>
      </c>
      <c r="BC95" s="100">
        <f>'SO 01 - Oprava staničních...'!F36</f>
        <v>0</v>
      </c>
      <c r="BD95" s="102">
        <f>'SO 01 - Oprava staničních...'!F37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76</v>
      </c>
      <c r="B96" s="94"/>
      <c r="C96" s="95"/>
      <c r="D96" s="306" t="s">
        <v>83</v>
      </c>
      <c r="E96" s="306"/>
      <c r="F96" s="306"/>
      <c r="G96" s="306"/>
      <c r="H96" s="306"/>
      <c r="I96" s="96"/>
      <c r="J96" s="306" t="s">
        <v>84</v>
      </c>
      <c r="K96" s="306"/>
      <c r="L96" s="306"/>
      <c r="M96" s="306"/>
      <c r="N96" s="306"/>
      <c r="O96" s="306"/>
      <c r="P96" s="306"/>
      <c r="Q96" s="306"/>
      <c r="R96" s="306"/>
      <c r="S96" s="306"/>
      <c r="T96" s="306"/>
      <c r="U96" s="306"/>
      <c r="V96" s="306"/>
      <c r="W96" s="306"/>
      <c r="X96" s="306"/>
      <c r="Y96" s="306"/>
      <c r="Z96" s="306"/>
      <c r="AA96" s="306"/>
      <c r="AB96" s="306"/>
      <c r="AC96" s="306"/>
      <c r="AD96" s="306"/>
      <c r="AE96" s="306"/>
      <c r="AF96" s="306"/>
      <c r="AG96" s="304">
        <f>'VON - Vedlejší a ostatní ...'!J30</f>
        <v>0</v>
      </c>
      <c r="AH96" s="305"/>
      <c r="AI96" s="305"/>
      <c r="AJ96" s="305"/>
      <c r="AK96" s="305"/>
      <c r="AL96" s="305"/>
      <c r="AM96" s="305"/>
      <c r="AN96" s="304">
        <f>SUM(AG96,AT96)</f>
        <v>0</v>
      </c>
      <c r="AO96" s="305"/>
      <c r="AP96" s="305"/>
      <c r="AQ96" s="97" t="s">
        <v>79</v>
      </c>
      <c r="AR96" s="98"/>
      <c r="AS96" s="104">
        <v>0</v>
      </c>
      <c r="AT96" s="105">
        <f>ROUND(SUM(AV96:AW96),2)</f>
        <v>0</v>
      </c>
      <c r="AU96" s="106">
        <f>'VON - Vedlejší a ostatní ...'!P117</f>
        <v>0</v>
      </c>
      <c r="AV96" s="105">
        <f>'VON - Vedlejší a ostatní ...'!J33</f>
        <v>0</v>
      </c>
      <c r="AW96" s="105">
        <f>'VON - Vedlejší a ostatní ...'!J34</f>
        <v>0</v>
      </c>
      <c r="AX96" s="105">
        <f>'VON - Vedlejší a ostatní ...'!J35</f>
        <v>0</v>
      </c>
      <c r="AY96" s="105">
        <f>'VON - Vedlejší a ostatní ...'!J36</f>
        <v>0</v>
      </c>
      <c r="AZ96" s="105">
        <f>'VON - Vedlejší a ostatní ...'!F33</f>
        <v>0</v>
      </c>
      <c r="BA96" s="105">
        <f>'VON - Vedlejší a ostatní ...'!F34</f>
        <v>0</v>
      </c>
      <c r="BB96" s="105">
        <f>'VON - Vedlejší a ostatní ...'!F35</f>
        <v>0</v>
      </c>
      <c r="BC96" s="105">
        <f>'VON - Vedlejší a ostatní ...'!F36</f>
        <v>0</v>
      </c>
      <c r="BD96" s="107">
        <f>'VON - Vedlejší a ostatní ...'!F37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ccPFUR/WzfAc/aeECUHq4jLXH0hcOpoxnvxpL2fk59IfwWRaSdQz+48NJF8gJDE4/+hDquA0lJN0iKmbTUbsaw==" saltValue="iSZzxveS2hPXKBWfmnzELzalE3U0tUyDRK8b18g/+Ls2Q1s4PTh+pUfKT2sx5p4sb+gdWV7kPBl20D34ag+Ho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staničních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7" t="s">
        <v>81</v>
      </c>
      <c r="AZ2" s="108" t="s">
        <v>86</v>
      </c>
      <c r="BA2" s="108" t="s">
        <v>1</v>
      </c>
      <c r="BB2" s="108" t="s">
        <v>1</v>
      </c>
      <c r="BC2" s="108" t="s">
        <v>87</v>
      </c>
      <c r="BD2" s="108" t="s">
        <v>82</v>
      </c>
    </row>
    <row r="3" spans="1:56" s="1" customFormat="1" ht="6.95" hidden="1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82</v>
      </c>
      <c r="AZ3" s="108" t="s">
        <v>88</v>
      </c>
      <c r="BA3" s="108" t="s">
        <v>1</v>
      </c>
      <c r="BB3" s="108" t="s">
        <v>1</v>
      </c>
      <c r="BC3" s="108" t="s">
        <v>89</v>
      </c>
      <c r="BD3" s="108" t="s">
        <v>82</v>
      </c>
    </row>
    <row r="4" spans="1:56" s="1" customFormat="1" ht="24.95" hidden="1" customHeight="1">
      <c r="B4" s="20"/>
      <c r="D4" s="111" t="s">
        <v>90</v>
      </c>
      <c r="L4" s="20"/>
      <c r="M4" s="112" t="s">
        <v>10</v>
      </c>
      <c r="AT4" s="17" t="s">
        <v>4</v>
      </c>
      <c r="AZ4" s="108" t="s">
        <v>91</v>
      </c>
      <c r="BA4" s="108" t="s">
        <v>1</v>
      </c>
      <c r="BB4" s="108" t="s">
        <v>1</v>
      </c>
      <c r="BC4" s="108" t="s">
        <v>92</v>
      </c>
      <c r="BD4" s="108" t="s">
        <v>82</v>
      </c>
    </row>
    <row r="5" spans="1:56" s="1" customFormat="1" ht="6.95" hidden="1" customHeight="1">
      <c r="B5" s="20"/>
      <c r="L5" s="20"/>
      <c r="AZ5" s="108" t="s">
        <v>93</v>
      </c>
      <c r="BA5" s="108" t="s">
        <v>1</v>
      </c>
      <c r="BB5" s="108" t="s">
        <v>1</v>
      </c>
      <c r="BC5" s="108" t="s">
        <v>94</v>
      </c>
      <c r="BD5" s="108" t="s">
        <v>82</v>
      </c>
    </row>
    <row r="6" spans="1:56" s="1" customFormat="1" ht="12" hidden="1" customHeight="1">
      <c r="B6" s="20"/>
      <c r="D6" s="113" t="s">
        <v>16</v>
      </c>
      <c r="L6" s="20"/>
      <c r="AZ6" s="108" t="s">
        <v>95</v>
      </c>
      <c r="BA6" s="108" t="s">
        <v>1</v>
      </c>
      <c r="BB6" s="108" t="s">
        <v>1</v>
      </c>
      <c r="BC6" s="108" t="s">
        <v>96</v>
      </c>
      <c r="BD6" s="108" t="s">
        <v>82</v>
      </c>
    </row>
    <row r="7" spans="1:56" s="1" customFormat="1" ht="16.5" hidden="1" customHeight="1">
      <c r="B7" s="20"/>
      <c r="E7" s="310" t="str">
        <f>'Rekapitulace stavby'!K6</f>
        <v>Oprava kolejí a výhybek v žst. Valašské Meziříčí</v>
      </c>
      <c r="F7" s="311"/>
      <c r="G7" s="311"/>
      <c r="H7" s="311"/>
      <c r="L7" s="20"/>
      <c r="AZ7" s="108" t="s">
        <v>97</v>
      </c>
      <c r="BA7" s="108" t="s">
        <v>1</v>
      </c>
      <c r="BB7" s="108" t="s">
        <v>1</v>
      </c>
      <c r="BC7" s="108" t="s">
        <v>98</v>
      </c>
      <c r="BD7" s="108" t="s">
        <v>82</v>
      </c>
    </row>
    <row r="8" spans="1:56" s="2" customFormat="1" ht="12" hidden="1" customHeight="1">
      <c r="A8" s="34"/>
      <c r="B8" s="39"/>
      <c r="C8" s="34"/>
      <c r="D8" s="113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100</v>
      </c>
      <c r="BA8" s="108" t="s">
        <v>1</v>
      </c>
      <c r="BB8" s="108" t="s">
        <v>1</v>
      </c>
      <c r="BC8" s="108" t="s">
        <v>101</v>
      </c>
      <c r="BD8" s="108" t="s">
        <v>82</v>
      </c>
    </row>
    <row r="9" spans="1:56" s="2" customFormat="1" ht="16.5" hidden="1" customHeight="1">
      <c r="A9" s="34"/>
      <c r="B9" s="39"/>
      <c r="C9" s="34"/>
      <c r="D9" s="34"/>
      <c r="E9" s="312" t="s">
        <v>102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103</v>
      </c>
      <c r="BA9" s="108" t="s">
        <v>1</v>
      </c>
      <c r="BB9" s="108" t="s">
        <v>1</v>
      </c>
      <c r="BC9" s="108" t="s">
        <v>104</v>
      </c>
      <c r="BD9" s="108" t="s">
        <v>82</v>
      </c>
    </row>
    <row r="10" spans="1:5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hidden="1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hidden="1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hidden="1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hidden="1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25</v>
      </c>
      <c r="J15" s="114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3" t="s">
        <v>26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4" t="str">
        <f>'Rekapitulace stavby'!E14</f>
        <v>Vyplň údaj</v>
      </c>
      <c r="F18" s="315"/>
      <c r="G18" s="315"/>
      <c r="H18" s="315"/>
      <c r="I18" s="113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3" t="s">
        <v>28</v>
      </c>
      <c r="E20" s="34"/>
      <c r="F20" s="34"/>
      <c r="G20" s="34"/>
      <c r="H20" s="34"/>
      <c r="I20" s="113" t="s">
        <v>24</v>
      </c>
      <c r="J20" s="114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25</v>
      </c>
      <c r="J21" s="114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24</v>
      </c>
      <c r="J23" s="114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25</v>
      </c>
      <c r="J24" s="114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0" t="s">
        <v>32</v>
      </c>
      <c r="E30" s="34"/>
      <c r="F30" s="34"/>
      <c r="G30" s="34"/>
      <c r="H30" s="34"/>
      <c r="I30" s="34"/>
      <c r="J30" s="121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2" t="s">
        <v>34</v>
      </c>
      <c r="G32" s="34"/>
      <c r="H32" s="34"/>
      <c r="I32" s="122" t="s">
        <v>33</v>
      </c>
      <c r="J32" s="122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3" t="s">
        <v>36</v>
      </c>
      <c r="E33" s="113" t="s">
        <v>37</v>
      </c>
      <c r="F33" s="124">
        <f>ROUND((SUM(BE120:BE214)),  2)</f>
        <v>0</v>
      </c>
      <c r="G33" s="34"/>
      <c r="H33" s="34"/>
      <c r="I33" s="125">
        <v>0.21</v>
      </c>
      <c r="J33" s="124">
        <f>ROUND(((SUM(BE120:BE214))*I33),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3" t="s">
        <v>38</v>
      </c>
      <c r="F34" s="124">
        <f>ROUND((SUM(BF120:BF214)),  2)</f>
        <v>0</v>
      </c>
      <c r="G34" s="34"/>
      <c r="H34" s="34"/>
      <c r="I34" s="125">
        <v>0.15</v>
      </c>
      <c r="J34" s="124">
        <f>ROUND(((SUM(BF120:BF214))*I34),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39</v>
      </c>
      <c r="F35" s="124">
        <f>ROUND((SUM(BG120:BG214)),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40</v>
      </c>
      <c r="F36" s="124">
        <f>ROUND((SUM(BH120:BH214)),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41</v>
      </c>
      <c r="F37" s="124">
        <f>ROUND((SUM(BI120:BI214)),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6"/>
      <c r="D39" s="127" t="s">
        <v>42</v>
      </c>
      <c r="E39" s="128"/>
      <c r="F39" s="128"/>
      <c r="G39" s="129" t="s">
        <v>43</v>
      </c>
      <c r="H39" s="130" t="s">
        <v>44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7" t="str">
        <f>E7</f>
        <v>Oprava kolejí a výhybek v žst. Valašské Meziříčí</v>
      </c>
      <c r="F85" s="318"/>
      <c r="G85" s="318"/>
      <c r="H85" s="31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88" t="str">
        <f>E9</f>
        <v>SO 01 - Oprava staničních kolejí č. 13 - 25</v>
      </c>
      <c r="F87" s="319"/>
      <c r="G87" s="319"/>
      <c r="H87" s="31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4" t="s">
        <v>106</v>
      </c>
      <c r="D94" s="145"/>
      <c r="E94" s="145"/>
      <c r="F94" s="145"/>
      <c r="G94" s="145"/>
      <c r="H94" s="145"/>
      <c r="I94" s="145"/>
      <c r="J94" s="146" t="s">
        <v>107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7" t="s">
        <v>108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hidden="1" customHeight="1">
      <c r="B97" s="148"/>
      <c r="C97" s="149"/>
      <c r="D97" s="150" t="s">
        <v>110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9" customFormat="1" ht="24.95" hidden="1" customHeight="1">
      <c r="B98" s="148"/>
      <c r="C98" s="149"/>
      <c r="D98" s="150" t="s">
        <v>111</v>
      </c>
      <c r="E98" s="151"/>
      <c r="F98" s="151"/>
      <c r="G98" s="151"/>
      <c r="H98" s="151"/>
      <c r="I98" s="151"/>
      <c r="J98" s="152">
        <f>J122</f>
        <v>0</v>
      </c>
      <c r="K98" s="149"/>
      <c r="L98" s="153"/>
    </row>
    <row r="99" spans="1:31" s="10" customFormat="1" ht="19.899999999999999" hidden="1" customHeight="1">
      <c r="B99" s="154"/>
      <c r="C99" s="155"/>
      <c r="D99" s="156" t="s">
        <v>112</v>
      </c>
      <c r="E99" s="157"/>
      <c r="F99" s="157"/>
      <c r="G99" s="157"/>
      <c r="H99" s="157"/>
      <c r="I99" s="157"/>
      <c r="J99" s="158">
        <f>J123</f>
        <v>0</v>
      </c>
      <c r="K99" s="155"/>
      <c r="L99" s="159"/>
    </row>
    <row r="100" spans="1:31" s="9" customFormat="1" ht="24.95" hidden="1" customHeight="1">
      <c r="B100" s="148"/>
      <c r="C100" s="149"/>
      <c r="D100" s="150" t="s">
        <v>113</v>
      </c>
      <c r="E100" s="151"/>
      <c r="F100" s="151"/>
      <c r="G100" s="151"/>
      <c r="H100" s="151"/>
      <c r="I100" s="151"/>
      <c r="J100" s="152">
        <f>J189</f>
        <v>0</v>
      </c>
      <c r="K100" s="149"/>
      <c r="L100" s="153"/>
    </row>
    <row r="101" spans="1:31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114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7" t="str">
        <f>E7</f>
        <v>Oprava kolejí a výhybek v žst. Valašské Meziříčí</v>
      </c>
      <c r="F110" s="318"/>
      <c r="G110" s="318"/>
      <c r="H110" s="31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99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88" t="str">
        <f>E9</f>
        <v>SO 01 - Oprava staničních kolejí č. 13 - 25</v>
      </c>
      <c r="F112" s="319"/>
      <c r="G112" s="319"/>
      <c r="H112" s="31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 xml:space="preserve"> </v>
      </c>
      <c r="G116" s="36"/>
      <c r="H116" s="36"/>
      <c r="I116" s="29" t="s">
        <v>28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115</v>
      </c>
      <c r="D119" s="163" t="s">
        <v>57</v>
      </c>
      <c r="E119" s="163" t="s">
        <v>53</v>
      </c>
      <c r="F119" s="163" t="s">
        <v>54</v>
      </c>
      <c r="G119" s="163" t="s">
        <v>116</v>
      </c>
      <c r="H119" s="163" t="s">
        <v>117</v>
      </c>
      <c r="I119" s="163" t="s">
        <v>118</v>
      </c>
      <c r="J119" s="163" t="s">
        <v>107</v>
      </c>
      <c r="K119" s="164" t="s">
        <v>119</v>
      </c>
      <c r="L119" s="165"/>
      <c r="M119" s="75" t="s">
        <v>1</v>
      </c>
      <c r="N119" s="76" t="s">
        <v>36</v>
      </c>
      <c r="O119" s="76" t="s">
        <v>120</v>
      </c>
      <c r="P119" s="76" t="s">
        <v>121</v>
      </c>
      <c r="Q119" s="76" t="s">
        <v>122</v>
      </c>
      <c r="R119" s="76" t="s">
        <v>123</v>
      </c>
      <c r="S119" s="76" t="s">
        <v>124</v>
      </c>
      <c r="T119" s="77" t="s">
        <v>125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126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P121+P122+P189</f>
        <v>0</v>
      </c>
      <c r="Q120" s="79"/>
      <c r="R120" s="168">
        <f>R121+R122+R189</f>
        <v>3282.904</v>
      </c>
      <c r="S120" s="79"/>
      <c r="T120" s="169">
        <f>T121+T122+T189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71</v>
      </c>
      <c r="AU120" s="17" t="s">
        <v>109</v>
      </c>
      <c r="BK120" s="170">
        <f>BK121+BK122+BK189</f>
        <v>0</v>
      </c>
    </row>
    <row r="121" spans="1:65" s="12" customFormat="1" ht="25.9" customHeight="1">
      <c r="B121" s="171"/>
      <c r="C121" s="172"/>
      <c r="D121" s="173" t="s">
        <v>71</v>
      </c>
      <c r="E121" s="174" t="s">
        <v>127</v>
      </c>
      <c r="F121" s="174" t="s">
        <v>128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v>0</v>
      </c>
      <c r="Q121" s="179"/>
      <c r="R121" s="180">
        <v>0</v>
      </c>
      <c r="S121" s="179"/>
      <c r="T121" s="181">
        <v>0</v>
      </c>
      <c r="AR121" s="182" t="s">
        <v>80</v>
      </c>
      <c r="AT121" s="183" t="s">
        <v>71</v>
      </c>
      <c r="AU121" s="183" t="s">
        <v>72</v>
      </c>
      <c r="AY121" s="182" t="s">
        <v>129</v>
      </c>
      <c r="BK121" s="184">
        <v>0</v>
      </c>
    </row>
    <row r="122" spans="1:65" s="12" customFormat="1" ht="25.9" customHeight="1">
      <c r="B122" s="171"/>
      <c r="C122" s="172"/>
      <c r="D122" s="173" t="s">
        <v>71</v>
      </c>
      <c r="E122" s="174" t="s">
        <v>130</v>
      </c>
      <c r="F122" s="174" t="s">
        <v>131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3282.904</v>
      </c>
      <c r="S122" s="179"/>
      <c r="T122" s="181">
        <f>T123</f>
        <v>0</v>
      </c>
      <c r="AR122" s="182" t="s">
        <v>80</v>
      </c>
      <c r="AT122" s="183" t="s">
        <v>71</v>
      </c>
      <c r="AU122" s="183" t="s">
        <v>72</v>
      </c>
      <c r="AY122" s="182" t="s">
        <v>129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71</v>
      </c>
      <c r="E123" s="185" t="s">
        <v>132</v>
      </c>
      <c r="F123" s="185" t="s">
        <v>133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SUM(P124:P188)</f>
        <v>0</v>
      </c>
      <c r="Q123" s="179"/>
      <c r="R123" s="180">
        <f>SUM(R124:R188)</f>
        <v>3282.904</v>
      </c>
      <c r="S123" s="179"/>
      <c r="T123" s="181">
        <f>SUM(T124:T188)</f>
        <v>0</v>
      </c>
      <c r="AR123" s="182" t="s">
        <v>80</v>
      </c>
      <c r="AT123" s="183" t="s">
        <v>71</v>
      </c>
      <c r="AU123" s="183" t="s">
        <v>80</v>
      </c>
      <c r="AY123" s="182" t="s">
        <v>129</v>
      </c>
      <c r="BK123" s="184">
        <f>SUM(BK124:BK188)</f>
        <v>0</v>
      </c>
    </row>
    <row r="124" spans="1:65" s="2" customFormat="1" ht="16.5" customHeight="1">
      <c r="A124" s="34"/>
      <c r="B124" s="35"/>
      <c r="C124" s="187" t="s">
        <v>80</v>
      </c>
      <c r="D124" s="187" t="s">
        <v>134</v>
      </c>
      <c r="E124" s="188" t="s">
        <v>135</v>
      </c>
      <c r="F124" s="189" t="s">
        <v>136</v>
      </c>
      <c r="G124" s="190" t="s">
        <v>137</v>
      </c>
      <c r="H124" s="191">
        <v>250</v>
      </c>
      <c r="I124" s="192"/>
      <c r="J124" s="193">
        <f>ROUND(I124*H124,2)</f>
        <v>0</v>
      </c>
      <c r="K124" s="189" t="s">
        <v>138</v>
      </c>
      <c r="L124" s="39"/>
      <c r="M124" s="194" t="s">
        <v>1</v>
      </c>
      <c r="N124" s="195" t="s">
        <v>37</v>
      </c>
      <c r="O124" s="71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8" t="s">
        <v>139</v>
      </c>
      <c r="AT124" s="198" t="s">
        <v>134</v>
      </c>
      <c r="AU124" s="198" t="s">
        <v>82</v>
      </c>
      <c r="AY124" s="17" t="s">
        <v>129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7" t="s">
        <v>80</v>
      </c>
      <c r="BK124" s="199">
        <f>ROUND(I124*H124,2)</f>
        <v>0</v>
      </c>
      <c r="BL124" s="17" t="s">
        <v>139</v>
      </c>
      <c r="BM124" s="198" t="s">
        <v>140</v>
      </c>
    </row>
    <row r="125" spans="1:65" s="2" customFormat="1" ht="19.5">
      <c r="A125" s="34"/>
      <c r="B125" s="35"/>
      <c r="C125" s="36"/>
      <c r="D125" s="200" t="s">
        <v>141</v>
      </c>
      <c r="E125" s="36"/>
      <c r="F125" s="201" t="s">
        <v>142</v>
      </c>
      <c r="G125" s="36"/>
      <c r="H125" s="36"/>
      <c r="I125" s="202"/>
      <c r="J125" s="36"/>
      <c r="K125" s="36"/>
      <c r="L125" s="39"/>
      <c r="M125" s="203"/>
      <c r="N125" s="204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141</v>
      </c>
      <c r="AU125" s="17" t="s">
        <v>82</v>
      </c>
    </row>
    <row r="126" spans="1:65" s="2" customFormat="1" ht="16.5" customHeight="1">
      <c r="A126" s="34"/>
      <c r="B126" s="35"/>
      <c r="C126" s="187" t="s">
        <v>82</v>
      </c>
      <c r="D126" s="187" t="s">
        <v>134</v>
      </c>
      <c r="E126" s="188" t="s">
        <v>143</v>
      </c>
      <c r="F126" s="189" t="s">
        <v>144</v>
      </c>
      <c r="G126" s="190" t="s">
        <v>145</v>
      </c>
      <c r="H126" s="191">
        <v>0.94299999999999995</v>
      </c>
      <c r="I126" s="192"/>
      <c r="J126" s="193">
        <f>ROUND(I126*H126,2)</f>
        <v>0</v>
      </c>
      <c r="K126" s="189" t="s">
        <v>138</v>
      </c>
      <c r="L126" s="39"/>
      <c r="M126" s="194" t="s">
        <v>1</v>
      </c>
      <c r="N126" s="195" t="s">
        <v>37</v>
      </c>
      <c r="O126" s="71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8" t="s">
        <v>139</v>
      </c>
      <c r="AT126" s="198" t="s">
        <v>134</v>
      </c>
      <c r="AU126" s="198" t="s">
        <v>82</v>
      </c>
      <c r="AY126" s="17" t="s">
        <v>129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7" t="s">
        <v>80</v>
      </c>
      <c r="BK126" s="199">
        <f>ROUND(I126*H126,2)</f>
        <v>0</v>
      </c>
      <c r="BL126" s="17" t="s">
        <v>139</v>
      </c>
      <c r="BM126" s="198" t="s">
        <v>146</v>
      </c>
    </row>
    <row r="127" spans="1:65" s="2" customFormat="1" ht="29.25">
      <c r="A127" s="34"/>
      <c r="B127" s="35"/>
      <c r="C127" s="36"/>
      <c r="D127" s="200" t="s">
        <v>141</v>
      </c>
      <c r="E127" s="36"/>
      <c r="F127" s="201" t="s">
        <v>147</v>
      </c>
      <c r="G127" s="36"/>
      <c r="H127" s="36"/>
      <c r="I127" s="202"/>
      <c r="J127" s="36"/>
      <c r="K127" s="36"/>
      <c r="L127" s="39"/>
      <c r="M127" s="203"/>
      <c r="N127" s="204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141</v>
      </c>
      <c r="AU127" s="17" t="s">
        <v>82</v>
      </c>
    </row>
    <row r="128" spans="1:65" s="13" customFormat="1" ht="11.25">
      <c r="B128" s="205"/>
      <c r="C128" s="206"/>
      <c r="D128" s="200" t="s">
        <v>148</v>
      </c>
      <c r="E128" s="207" t="s">
        <v>1</v>
      </c>
      <c r="F128" s="208" t="s">
        <v>149</v>
      </c>
      <c r="G128" s="206"/>
      <c r="H128" s="209">
        <v>0.121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148</v>
      </c>
      <c r="AU128" s="215" t="s">
        <v>82</v>
      </c>
      <c r="AV128" s="13" t="s">
        <v>82</v>
      </c>
      <c r="AW128" s="13" t="s">
        <v>29</v>
      </c>
      <c r="AX128" s="13" t="s">
        <v>72</v>
      </c>
      <c r="AY128" s="215" t="s">
        <v>129</v>
      </c>
    </row>
    <row r="129" spans="1:65" s="13" customFormat="1" ht="11.25">
      <c r="B129" s="205"/>
      <c r="C129" s="206"/>
      <c r="D129" s="200" t="s">
        <v>148</v>
      </c>
      <c r="E129" s="207" t="s">
        <v>1</v>
      </c>
      <c r="F129" s="208" t="s">
        <v>150</v>
      </c>
      <c r="G129" s="206"/>
      <c r="H129" s="209">
        <v>9.6000000000000002E-2</v>
      </c>
      <c r="I129" s="210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148</v>
      </c>
      <c r="AU129" s="215" t="s">
        <v>82</v>
      </c>
      <c r="AV129" s="13" t="s">
        <v>82</v>
      </c>
      <c r="AW129" s="13" t="s">
        <v>29</v>
      </c>
      <c r="AX129" s="13" t="s">
        <v>72</v>
      </c>
      <c r="AY129" s="215" t="s">
        <v>129</v>
      </c>
    </row>
    <row r="130" spans="1:65" s="13" customFormat="1" ht="11.25">
      <c r="B130" s="205"/>
      <c r="C130" s="206"/>
      <c r="D130" s="200" t="s">
        <v>148</v>
      </c>
      <c r="E130" s="207" t="s">
        <v>1</v>
      </c>
      <c r="F130" s="208" t="s">
        <v>151</v>
      </c>
      <c r="G130" s="206"/>
      <c r="H130" s="209">
        <v>7.1999999999999995E-2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148</v>
      </c>
      <c r="AU130" s="215" t="s">
        <v>82</v>
      </c>
      <c r="AV130" s="13" t="s">
        <v>82</v>
      </c>
      <c r="AW130" s="13" t="s">
        <v>29</v>
      </c>
      <c r="AX130" s="13" t="s">
        <v>72</v>
      </c>
      <c r="AY130" s="215" t="s">
        <v>129</v>
      </c>
    </row>
    <row r="131" spans="1:65" s="13" customFormat="1" ht="11.25">
      <c r="B131" s="205"/>
      <c r="C131" s="206"/>
      <c r="D131" s="200" t="s">
        <v>148</v>
      </c>
      <c r="E131" s="207" t="s">
        <v>1</v>
      </c>
      <c r="F131" s="208" t="s">
        <v>152</v>
      </c>
      <c r="G131" s="206"/>
      <c r="H131" s="209">
        <v>0.19500000000000001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148</v>
      </c>
      <c r="AU131" s="215" t="s">
        <v>82</v>
      </c>
      <c r="AV131" s="13" t="s">
        <v>82</v>
      </c>
      <c r="AW131" s="13" t="s">
        <v>29</v>
      </c>
      <c r="AX131" s="13" t="s">
        <v>72</v>
      </c>
      <c r="AY131" s="215" t="s">
        <v>129</v>
      </c>
    </row>
    <row r="132" spans="1:65" s="13" customFormat="1" ht="11.25">
      <c r="B132" s="205"/>
      <c r="C132" s="206"/>
      <c r="D132" s="200" t="s">
        <v>148</v>
      </c>
      <c r="E132" s="207" t="s">
        <v>1</v>
      </c>
      <c r="F132" s="208" t="s">
        <v>153</v>
      </c>
      <c r="G132" s="206"/>
      <c r="H132" s="209">
        <v>0.17100000000000001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148</v>
      </c>
      <c r="AU132" s="215" t="s">
        <v>82</v>
      </c>
      <c r="AV132" s="13" t="s">
        <v>82</v>
      </c>
      <c r="AW132" s="13" t="s">
        <v>29</v>
      </c>
      <c r="AX132" s="13" t="s">
        <v>72</v>
      </c>
      <c r="AY132" s="215" t="s">
        <v>129</v>
      </c>
    </row>
    <row r="133" spans="1:65" s="13" customFormat="1" ht="11.25">
      <c r="B133" s="205"/>
      <c r="C133" s="206"/>
      <c r="D133" s="200" t="s">
        <v>148</v>
      </c>
      <c r="E133" s="207" t="s">
        <v>1</v>
      </c>
      <c r="F133" s="208" t="s">
        <v>154</v>
      </c>
      <c r="G133" s="206"/>
      <c r="H133" s="209">
        <v>0.14399999999999999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148</v>
      </c>
      <c r="AU133" s="215" t="s">
        <v>82</v>
      </c>
      <c r="AV133" s="13" t="s">
        <v>82</v>
      </c>
      <c r="AW133" s="13" t="s">
        <v>29</v>
      </c>
      <c r="AX133" s="13" t="s">
        <v>72</v>
      </c>
      <c r="AY133" s="215" t="s">
        <v>129</v>
      </c>
    </row>
    <row r="134" spans="1:65" s="13" customFormat="1" ht="11.25">
      <c r="B134" s="205"/>
      <c r="C134" s="206"/>
      <c r="D134" s="200" t="s">
        <v>148</v>
      </c>
      <c r="E134" s="207" t="s">
        <v>1</v>
      </c>
      <c r="F134" s="208" t="s">
        <v>155</v>
      </c>
      <c r="G134" s="206"/>
      <c r="H134" s="209">
        <v>0.14399999999999999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148</v>
      </c>
      <c r="AU134" s="215" t="s">
        <v>82</v>
      </c>
      <c r="AV134" s="13" t="s">
        <v>82</v>
      </c>
      <c r="AW134" s="13" t="s">
        <v>29</v>
      </c>
      <c r="AX134" s="13" t="s">
        <v>72</v>
      </c>
      <c r="AY134" s="215" t="s">
        <v>129</v>
      </c>
    </row>
    <row r="135" spans="1:65" s="14" customFormat="1" ht="11.25">
      <c r="B135" s="216"/>
      <c r="C135" s="217"/>
      <c r="D135" s="200" t="s">
        <v>148</v>
      </c>
      <c r="E135" s="218" t="s">
        <v>86</v>
      </c>
      <c r="F135" s="219" t="s">
        <v>156</v>
      </c>
      <c r="G135" s="217"/>
      <c r="H135" s="220">
        <v>0.94299999999999995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148</v>
      </c>
      <c r="AU135" s="226" t="s">
        <v>82</v>
      </c>
      <c r="AV135" s="14" t="s">
        <v>139</v>
      </c>
      <c r="AW135" s="14" t="s">
        <v>29</v>
      </c>
      <c r="AX135" s="14" t="s">
        <v>80</v>
      </c>
      <c r="AY135" s="226" t="s">
        <v>129</v>
      </c>
    </row>
    <row r="136" spans="1:65" s="2" customFormat="1" ht="16.5" customHeight="1">
      <c r="A136" s="34"/>
      <c r="B136" s="35"/>
      <c r="C136" s="187" t="s">
        <v>157</v>
      </c>
      <c r="D136" s="187" t="s">
        <v>134</v>
      </c>
      <c r="E136" s="188" t="s">
        <v>158</v>
      </c>
      <c r="F136" s="189" t="s">
        <v>159</v>
      </c>
      <c r="G136" s="190" t="s">
        <v>160</v>
      </c>
      <c r="H136" s="191">
        <v>1791.7</v>
      </c>
      <c r="I136" s="192"/>
      <c r="J136" s="193">
        <f>ROUND(I136*H136,2)</f>
        <v>0</v>
      </c>
      <c r="K136" s="189" t="s">
        <v>138</v>
      </c>
      <c r="L136" s="39"/>
      <c r="M136" s="194" t="s">
        <v>1</v>
      </c>
      <c r="N136" s="195" t="s">
        <v>37</v>
      </c>
      <c r="O136" s="71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139</v>
      </c>
      <c r="AT136" s="198" t="s">
        <v>134</v>
      </c>
      <c r="AU136" s="198" t="s">
        <v>82</v>
      </c>
      <c r="AY136" s="17" t="s">
        <v>129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7" t="s">
        <v>80</v>
      </c>
      <c r="BK136" s="199">
        <f>ROUND(I136*H136,2)</f>
        <v>0</v>
      </c>
      <c r="BL136" s="17" t="s">
        <v>139</v>
      </c>
      <c r="BM136" s="198" t="s">
        <v>161</v>
      </c>
    </row>
    <row r="137" spans="1:65" s="2" customFormat="1" ht="29.25">
      <c r="A137" s="34"/>
      <c r="B137" s="35"/>
      <c r="C137" s="36"/>
      <c r="D137" s="200" t="s">
        <v>141</v>
      </c>
      <c r="E137" s="36"/>
      <c r="F137" s="201" t="s">
        <v>162</v>
      </c>
      <c r="G137" s="36"/>
      <c r="H137" s="36"/>
      <c r="I137" s="202"/>
      <c r="J137" s="36"/>
      <c r="K137" s="36"/>
      <c r="L137" s="39"/>
      <c r="M137" s="203"/>
      <c r="N137" s="20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141</v>
      </c>
      <c r="AU137" s="17" t="s">
        <v>82</v>
      </c>
    </row>
    <row r="138" spans="1:65" s="13" customFormat="1" ht="11.25">
      <c r="B138" s="205"/>
      <c r="C138" s="206"/>
      <c r="D138" s="200" t="s">
        <v>148</v>
      </c>
      <c r="E138" s="207" t="s">
        <v>97</v>
      </c>
      <c r="F138" s="208" t="s">
        <v>163</v>
      </c>
      <c r="G138" s="206"/>
      <c r="H138" s="209">
        <v>1791.7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148</v>
      </c>
      <c r="AU138" s="215" t="s">
        <v>82</v>
      </c>
      <c r="AV138" s="13" t="s">
        <v>82</v>
      </c>
      <c r="AW138" s="13" t="s">
        <v>29</v>
      </c>
      <c r="AX138" s="13" t="s">
        <v>80</v>
      </c>
      <c r="AY138" s="215" t="s">
        <v>129</v>
      </c>
    </row>
    <row r="139" spans="1:65" s="2" customFormat="1" ht="16.5" customHeight="1">
      <c r="A139" s="34"/>
      <c r="B139" s="35"/>
      <c r="C139" s="187" t="s">
        <v>139</v>
      </c>
      <c r="D139" s="187" t="s">
        <v>134</v>
      </c>
      <c r="E139" s="188" t="s">
        <v>164</v>
      </c>
      <c r="F139" s="189" t="s">
        <v>165</v>
      </c>
      <c r="G139" s="190" t="s">
        <v>166</v>
      </c>
      <c r="H139" s="191">
        <v>1394.2</v>
      </c>
      <c r="I139" s="192"/>
      <c r="J139" s="193">
        <f>ROUND(I139*H139,2)</f>
        <v>0</v>
      </c>
      <c r="K139" s="189" t="s">
        <v>138</v>
      </c>
      <c r="L139" s="39"/>
      <c r="M139" s="194" t="s">
        <v>1</v>
      </c>
      <c r="N139" s="195" t="s">
        <v>37</v>
      </c>
      <c r="O139" s="71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139</v>
      </c>
      <c r="AT139" s="198" t="s">
        <v>134</v>
      </c>
      <c r="AU139" s="198" t="s">
        <v>82</v>
      </c>
      <c r="AY139" s="17" t="s">
        <v>129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7" t="s">
        <v>80</v>
      </c>
      <c r="BK139" s="199">
        <f>ROUND(I139*H139,2)</f>
        <v>0</v>
      </c>
      <c r="BL139" s="17" t="s">
        <v>139</v>
      </c>
      <c r="BM139" s="198" t="s">
        <v>167</v>
      </c>
    </row>
    <row r="140" spans="1:65" s="2" customFormat="1" ht="19.5">
      <c r="A140" s="34"/>
      <c r="B140" s="35"/>
      <c r="C140" s="36"/>
      <c r="D140" s="200" t="s">
        <v>141</v>
      </c>
      <c r="E140" s="36"/>
      <c r="F140" s="201" t="s">
        <v>168</v>
      </c>
      <c r="G140" s="36"/>
      <c r="H140" s="36"/>
      <c r="I140" s="202"/>
      <c r="J140" s="36"/>
      <c r="K140" s="36"/>
      <c r="L140" s="39"/>
      <c r="M140" s="203"/>
      <c r="N140" s="20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141</v>
      </c>
      <c r="AU140" s="17" t="s">
        <v>82</v>
      </c>
    </row>
    <row r="141" spans="1:65" s="13" customFormat="1" ht="11.25">
      <c r="B141" s="205"/>
      <c r="C141" s="206"/>
      <c r="D141" s="200" t="s">
        <v>148</v>
      </c>
      <c r="E141" s="207" t="s">
        <v>1</v>
      </c>
      <c r="F141" s="208" t="s">
        <v>169</v>
      </c>
      <c r="G141" s="206"/>
      <c r="H141" s="209">
        <v>120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148</v>
      </c>
      <c r="AU141" s="215" t="s">
        <v>82</v>
      </c>
      <c r="AV141" s="13" t="s">
        <v>82</v>
      </c>
      <c r="AW141" s="13" t="s">
        <v>29</v>
      </c>
      <c r="AX141" s="13" t="s">
        <v>72</v>
      </c>
      <c r="AY141" s="215" t="s">
        <v>129</v>
      </c>
    </row>
    <row r="142" spans="1:65" s="13" customFormat="1" ht="11.25">
      <c r="B142" s="205"/>
      <c r="C142" s="206"/>
      <c r="D142" s="200" t="s">
        <v>148</v>
      </c>
      <c r="E142" s="207" t="s">
        <v>1</v>
      </c>
      <c r="F142" s="208" t="s">
        <v>170</v>
      </c>
      <c r="G142" s="206"/>
      <c r="H142" s="209">
        <v>99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148</v>
      </c>
      <c r="AU142" s="215" t="s">
        <v>82</v>
      </c>
      <c r="AV142" s="13" t="s">
        <v>82</v>
      </c>
      <c r="AW142" s="13" t="s">
        <v>29</v>
      </c>
      <c r="AX142" s="13" t="s">
        <v>72</v>
      </c>
      <c r="AY142" s="215" t="s">
        <v>129</v>
      </c>
    </row>
    <row r="143" spans="1:65" s="13" customFormat="1" ht="11.25">
      <c r="B143" s="205"/>
      <c r="C143" s="206"/>
      <c r="D143" s="200" t="s">
        <v>148</v>
      </c>
      <c r="E143" s="207" t="s">
        <v>1</v>
      </c>
      <c r="F143" s="208" t="s">
        <v>171</v>
      </c>
      <c r="G143" s="206"/>
      <c r="H143" s="209">
        <v>88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148</v>
      </c>
      <c r="AU143" s="215" t="s">
        <v>82</v>
      </c>
      <c r="AV143" s="13" t="s">
        <v>82</v>
      </c>
      <c r="AW143" s="13" t="s">
        <v>29</v>
      </c>
      <c r="AX143" s="13" t="s">
        <v>72</v>
      </c>
      <c r="AY143" s="215" t="s">
        <v>129</v>
      </c>
    </row>
    <row r="144" spans="1:65" s="13" customFormat="1" ht="11.25">
      <c r="B144" s="205"/>
      <c r="C144" s="206"/>
      <c r="D144" s="200" t="s">
        <v>148</v>
      </c>
      <c r="E144" s="207" t="s">
        <v>1</v>
      </c>
      <c r="F144" s="208" t="s">
        <v>172</v>
      </c>
      <c r="G144" s="206"/>
      <c r="H144" s="209">
        <v>384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148</v>
      </c>
      <c r="AU144" s="215" t="s">
        <v>82</v>
      </c>
      <c r="AV144" s="13" t="s">
        <v>82</v>
      </c>
      <c r="AW144" s="13" t="s">
        <v>29</v>
      </c>
      <c r="AX144" s="13" t="s">
        <v>72</v>
      </c>
      <c r="AY144" s="215" t="s">
        <v>129</v>
      </c>
    </row>
    <row r="145" spans="1:65" s="13" customFormat="1" ht="11.25">
      <c r="B145" s="205"/>
      <c r="C145" s="206"/>
      <c r="D145" s="200" t="s">
        <v>148</v>
      </c>
      <c r="E145" s="207" t="s">
        <v>1</v>
      </c>
      <c r="F145" s="208" t="s">
        <v>173</v>
      </c>
      <c r="G145" s="206"/>
      <c r="H145" s="209">
        <v>300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148</v>
      </c>
      <c r="AU145" s="215" t="s">
        <v>82</v>
      </c>
      <c r="AV145" s="13" t="s">
        <v>82</v>
      </c>
      <c r="AW145" s="13" t="s">
        <v>29</v>
      </c>
      <c r="AX145" s="13" t="s">
        <v>72</v>
      </c>
      <c r="AY145" s="215" t="s">
        <v>129</v>
      </c>
    </row>
    <row r="146" spans="1:65" s="13" customFormat="1" ht="11.25">
      <c r="B146" s="205"/>
      <c r="C146" s="206"/>
      <c r="D146" s="200" t="s">
        <v>148</v>
      </c>
      <c r="E146" s="207" t="s">
        <v>1</v>
      </c>
      <c r="F146" s="208" t="s">
        <v>174</v>
      </c>
      <c r="G146" s="206"/>
      <c r="H146" s="209">
        <v>144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148</v>
      </c>
      <c r="AU146" s="215" t="s">
        <v>82</v>
      </c>
      <c r="AV146" s="13" t="s">
        <v>82</v>
      </c>
      <c r="AW146" s="13" t="s">
        <v>29</v>
      </c>
      <c r="AX146" s="13" t="s">
        <v>72</v>
      </c>
      <c r="AY146" s="215" t="s">
        <v>129</v>
      </c>
    </row>
    <row r="147" spans="1:65" s="13" customFormat="1" ht="11.25">
      <c r="B147" s="205"/>
      <c r="C147" s="206"/>
      <c r="D147" s="200" t="s">
        <v>148</v>
      </c>
      <c r="E147" s="207" t="s">
        <v>1</v>
      </c>
      <c r="F147" s="208" t="s">
        <v>175</v>
      </c>
      <c r="G147" s="206"/>
      <c r="H147" s="209">
        <v>144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148</v>
      </c>
      <c r="AU147" s="215" t="s">
        <v>82</v>
      </c>
      <c r="AV147" s="13" t="s">
        <v>82</v>
      </c>
      <c r="AW147" s="13" t="s">
        <v>29</v>
      </c>
      <c r="AX147" s="13" t="s">
        <v>72</v>
      </c>
      <c r="AY147" s="215" t="s">
        <v>129</v>
      </c>
    </row>
    <row r="148" spans="1:65" s="13" customFormat="1" ht="11.25">
      <c r="B148" s="205"/>
      <c r="C148" s="206"/>
      <c r="D148" s="200" t="s">
        <v>148</v>
      </c>
      <c r="E148" s="207" t="s">
        <v>1</v>
      </c>
      <c r="F148" s="208" t="s">
        <v>176</v>
      </c>
      <c r="G148" s="206"/>
      <c r="H148" s="209">
        <v>115.2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148</v>
      </c>
      <c r="AU148" s="215" t="s">
        <v>82</v>
      </c>
      <c r="AV148" s="13" t="s">
        <v>82</v>
      </c>
      <c r="AW148" s="13" t="s">
        <v>29</v>
      </c>
      <c r="AX148" s="13" t="s">
        <v>72</v>
      </c>
      <c r="AY148" s="215" t="s">
        <v>129</v>
      </c>
    </row>
    <row r="149" spans="1:65" s="14" customFormat="1" ht="11.25">
      <c r="B149" s="216"/>
      <c r="C149" s="217"/>
      <c r="D149" s="200" t="s">
        <v>148</v>
      </c>
      <c r="E149" s="218" t="s">
        <v>100</v>
      </c>
      <c r="F149" s="219" t="s">
        <v>156</v>
      </c>
      <c r="G149" s="217"/>
      <c r="H149" s="220">
        <v>1394.2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148</v>
      </c>
      <c r="AU149" s="226" t="s">
        <v>82</v>
      </c>
      <c r="AV149" s="14" t="s">
        <v>139</v>
      </c>
      <c r="AW149" s="14" t="s">
        <v>29</v>
      </c>
      <c r="AX149" s="14" t="s">
        <v>80</v>
      </c>
      <c r="AY149" s="226" t="s">
        <v>129</v>
      </c>
    </row>
    <row r="150" spans="1:65" s="2" customFormat="1" ht="16.5" customHeight="1">
      <c r="A150" s="34"/>
      <c r="B150" s="35"/>
      <c r="C150" s="187" t="s">
        <v>132</v>
      </c>
      <c r="D150" s="187" t="s">
        <v>134</v>
      </c>
      <c r="E150" s="188" t="s">
        <v>177</v>
      </c>
      <c r="F150" s="189" t="s">
        <v>178</v>
      </c>
      <c r="G150" s="190" t="s">
        <v>160</v>
      </c>
      <c r="H150" s="191">
        <v>1131.5999999999999</v>
      </c>
      <c r="I150" s="192"/>
      <c r="J150" s="193">
        <f>ROUND(I150*H150,2)</f>
        <v>0</v>
      </c>
      <c r="K150" s="189" t="s">
        <v>138</v>
      </c>
      <c r="L150" s="39"/>
      <c r="M150" s="194" t="s">
        <v>1</v>
      </c>
      <c r="N150" s="195" t="s">
        <v>37</v>
      </c>
      <c r="O150" s="71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139</v>
      </c>
      <c r="AT150" s="198" t="s">
        <v>134</v>
      </c>
      <c r="AU150" s="198" t="s">
        <v>82</v>
      </c>
      <c r="AY150" s="17" t="s">
        <v>129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7" t="s">
        <v>80</v>
      </c>
      <c r="BK150" s="199">
        <f>ROUND(I150*H150,2)</f>
        <v>0</v>
      </c>
      <c r="BL150" s="17" t="s">
        <v>139</v>
      </c>
      <c r="BM150" s="198" t="s">
        <v>179</v>
      </c>
    </row>
    <row r="151" spans="1:65" s="2" customFormat="1" ht="29.25">
      <c r="A151" s="34"/>
      <c r="B151" s="35"/>
      <c r="C151" s="36"/>
      <c r="D151" s="200" t="s">
        <v>141</v>
      </c>
      <c r="E151" s="36"/>
      <c r="F151" s="201" t="s">
        <v>180</v>
      </c>
      <c r="G151" s="36"/>
      <c r="H151" s="36"/>
      <c r="I151" s="202"/>
      <c r="J151" s="36"/>
      <c r="K151" s="36"/>
      <c r="L151" s="39"/>
      <c r="M151" s="203"/>
      <c r="N151" s="20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141</v>
      </c>
      <c r="AU151" s="17" t="s">
        <v>82</v>
      </c>
    </row>
    <row r="152" spans="1:65" s="13" customFormat="1" ht="11.25">
      <c r="B152" s="205"/>
      <c r="C152" s="206"/>
      <c r="D152" s="200" t="s">
        <v>148</v>
      </c>
      <c r="E152" s="207" t="s">
        <v>103</v>
      </c>
      <c r="F152" s="208" t="s">
        <v>181</v>
      </c>
      <c r="G152" s="206"/>
      <c r="H152" s="209">
        <v>1131.5999999999999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148</v>
      </c>
      <c r="AU152" s="215" t="s">
        <v>82</v>
      </c>
      <c r="AV152" s="13" t="s">
        <v>82</v>
      </c>
      <c r="AW152" s="13" t="s">
        <v>29</v>
      </c>
      <c r="AX152" s="13" t="s">
        <v>80</v>
      </c>
      <c r="AY152" s="215" t="s">
        <v>129</v>
      </c>
    </row>
    <row r="153" spans="1:65" s="2" customFormat="1" ht="16.5" customHeight="1">
      <c r="A153" s="34"/>
      <c r="B153" s="35"/>
      <c r="C153" s="187" t="s">
        <v>182</v>
      </c>
      <c r="D153" s="187" t="s">
        <v>134</v>
      </c>
      <c r="E153" s="188" t="s">
        <v>183</v>
      </c>
      <c r="F153" s="189" t="s">
        <v>184</v>
      </c>
      <c r="G153" s="190" t="s">
        <v>145</v>
      </c>
      <c r="H153" s="191">
        <v>0.94299999999999995</v>
      </c>
      <c r="I153" s="192"/>
      <c r="J153" s="193">
        <f>ROUND(I153*H153,2)</f>
        <v>0</v>
      </c>
      <c r="K153" s="189" t="s">
        <v>138</v>
      </c>
      <c r="L153" s="39"/>
      <c r="M153" s="194" t="s">
        <v>1</v>
      </c>
      <c r="N153" s="195" t="s">
        <v>37</v>
      </c>
      <c r="O153" s="71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139</v>
      </c>
      <c r="AT153" s="198" t="s">
        <v>134</v>
      </c>
      <c r="AU153" s="198" t="s">
        <v>82</v>
      </c>
      <c r="AY153" s="17" t="s">
        <v>129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7" t="s">
        <v>80</v>
      </c>
      <c r="BK153" s="199">
        <f>ROUND(I153*H153,2)</f>
        <v>0</v>
      </c>
      <c r="BL153" s="17" t="s">
        <v>139</v>
      </c>
      <c r="BM153" s="198" t="s">
        <v>185</v>
      </c>
    </row>
    <row r="154" spans="1:65" s="2" customFormat="1" ht="29.25">
      <c r="A154" s="34"/>
      <c r="B154" s="35"/>
      <c r="C154" s="36"/>
      <c r="D154" s="200" t="s">
        <v>141</v>
      </c>
      <c r="E154" s="36"/>
      <c r="F154" s="201" t="s">
        <v>186</v>
      </c>
      <c r="G154" s="36"/>
      <c r="H154" s="36"/>
      <c r="I154" s="202"/>
      <c r="J154" s="36"/>
      <c r="K154" s="36"/>
      <c r="L154" s="39"/>
      <c r="M154" s="203"/>
      <c r="N154" s="20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141</v>
      </c>
      <c r="AU154" s="17" t="s">
        <v>82</v>
      </c>
    </row>
    <row r="155" spans="1:65" s="13" customFormat="1" ht="11.25">
      <c r="B155" s="205"/>
      <c r="C155" s="206"/>
      <c r="D155" s="200" t="s">
        <v>148</v>
      </c>
      <c r="E155" s="207" t="s">
        <v>1</v>
      </c>
      <c r="F155" s="208" t="s">
        <v>187</v>
      </c>
      <c r="G155" s="206"/>
      <c r="H155" s="209">
        <v>0.94299999999999995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148</v>
      </c>
      <c r="AU155" s="215" t="s">
        <v>82</v>
      </c>
      <c r="AV155" s="13" t="s">
        <v>82</v>
      </c>
      <c r="AW155" s="13" t="s">
        <v>29</v>
      </c>
      <c r="AX155" s="13" t="s">
        <v>80</v>
      </c>
      <c r="AY155" s="215" t="s">
        <v>129</v>
      </c>
    </row>
    <row r="156" spans="1:65" s="2" customFormat="1" ht="16.5" customHeight="1">
      <c r="A156" s="34"/>
      <c r="B156" s="35"/>
      <c r="C156" s="187" t="s">
        <v>188</v>
      </c>
      <c r="D156" s="187" t="s">
        <v>134</v>
      </c>
      <c r="E156" s="188" t="s">
        <v>189</v>
      </c>
      <c r="F156" s="189" t="s">
        <v>190</v>
      </c>
      <c r="G156" s="190" t="s">
        <v>160</v>
      </c>
      <c r="H156" s="191">
        <v>660.1</v>
      </c>
      <c r="I156" s="192"/>
      <c r="J156" s="193">
        <f>ROUND(I156*H156,2)</f>
        <v>0</v>
      </c>
      <c r="K156" s="189" t="s">
        <v>138</v>
      </c>
      <c r="L156" s="39"/>
      <c r="M156" s="194" t="s">
        <v>1</v>
      </c>
      <c r="N156" s="195" t="s">
        <v>37</v>
      </c>
      <c r="O156" s="71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8" t="s">
        <v>139</v>
      </c>
      <c r="AT156" s="198" t="s">
        <v>134</v>
      </c>
      <c r="AU156" s="198" t="s">
        <v>82</v>
      </c>
      <c r="AY156" s="17" t="s">
        <v>129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7" t="s">
        <v>80</v>
      </c>
      <c r="BK156" s="199">
        <f>ROUND(I156*H156,2)</f>
        <v>0</v>
      </c>
      <c r="BL156" s="17" t="s">
        <v>139</v>
      </c>
      <c r="BM156" s="198" t="s">
        <v>191</v>
      </c>
    </row>
    <row r="157" spans="1:65" s="2" customFormat="1" ht="19.5">
      <c r="A157" s="34"/>
      <c r="B157" s="35"/>
      <c r="C157" s="36"/>
      <c r="D157" s="200" t="s">
        <v>141</v>
      </c>
      <c r="E157" s="36"/>
      <c r="F157" s="201" t="s">
        <v>192</v>
      </c>
      <c r="G157" s="36"/>
      <c r="H157" s="36"/>
      <c r="I157" s="202"/>
      <c r="J157" s="36"/>
      <c r="K157" s="36"/>
      <c r="L157" s="39"/>
      <c r="M157" s="203"/>
      <c r="N157" s="20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141</v>
      </c>
      <c r="AU157" s="17" t="s">
        <v>82</v>
      </c>
    </row>
    <row r="158" spans="1:65" s="13" customFormat="1" ht="11.25">
      <c r="B158" s="205"/>
      <c r="C158" s="206"/>
      <c r="D158" s="200" t="s">
        <v>148</v>
      </c>
      <c r="E158" s="207" t="s">
        <v>88</v>
      </c>
      <c r="F158" s="208" t="s">
        <v>193</v>
      </c>
      <c r="G158" s="206"/>
      <c r="H158" s="209">
        <v>660.1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148</v>
      </c>
      <c r="AU158" s="215" t="s">
        <v>82</v>
      </c>
      <c r="AV158" s="13" t="s">
        <v>82</v>
      </c>
      <c r="AW158" s="13" t="s">
        <v>29</v>
      </c>
      <c r="AX158" s="13" t="s">
        <v>80</v>
      </c>
      <c r="AY158" s="215" t="s">
        <v>129</v>
      </c>
    </row>
    <row r="159" spans="1:65" s="2" customFormat="1" ht="16.5" customHeight="1">
      <c r="A159" s="34"/>
      <c r="B159" s="35"/>
      <c r="C159" s="187" t="s">
        <v>194</v>
      </c>
      <c r="D159" s="187" t="s">
        <v>134</v>
      </c>
      <c r="E159" s="188" t="s">
        <v>195</v>
      </c>
      <c r="F159" s="189" t="s">
        <v>196</v>
      </c>
      <c r="G159" s="190" t="s">
        <v>197</v>
      </c>
      <c r="H159" s="191">
        <v>400</v>
      </c>
      <c r="I159" s="192"/>
      <c r="J159" s="193">
        <f>ROUND(I159*H159,2)</f>
        <v>0</v>
      </c>
      <c r="K159" s="189" t="s">
        <v>138</v>
      </c>
      <c r="L159" s="39"/>
      <c r="M159" s="194" t="s">
        <v>1</v>
      </c>
      <c r="N159" s="195" t="s">
        <v>37</v>
      </c>
      <c r="O159" s="7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139</v>
      </c>
      <c r="AT159" s="198" t="s">
        <v>134</v>
      </c>
      <c r="AU159" s="198" t="s">
        <v>82</v>
      </c>
      <c r="AY159" s="17" t="s">
        <v>129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7" t="s">
        <v>80</v>
      </c>
      <c r="BK159" s="199">
        <f>ROUND(I159*H159,2)</f>
        <v>0</v>
      </c>
      <c r="BL159" s="17" t="s">
        <v>139</v>
      </c>
      <c r="BM159" s="198" t="s">
        <v>198</v>
      </c>
    </row>
    <row r="160" spans="1:65" s="2" customFormat="1" ht="19.5">
      <c r="A160" s="34"/>
      <c r="B160" s="35"/>
      <c r="C160" s="36"/>
      <c r="D160" s="200" t="s">
        <v>141</v>
      </c>
      <c r="E160" s="36"/>
      <c r="F160" s="201" t="s">
        <v>199</v>
      </c>
      <c r="G160" s="36"/>
      <c r="H160" s="36"/>
      <c r="I160" s="202"/>
      <c r="J160" s="36"/>
      <c r="K160" s="36"/>
      <c r="L160" s="39"/>
      <c r="M160" s="203"/>
      <c r="N160" s="20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141</v>
      </c>
      <c r="AU160" s="17" t="s">
        <v>82</v>
      </c>
    </row>
    <row r="161" spans="1:65" s="2" customFormat="1" ht="16.5" customHeight="1">
      <c r="A161" s="34"/>
      <c r="B161" s="35"/>
      <c r="C161" s="187" t="s">
        <v>200</v>
      </c>
      <c r="D161" s="187" t="s">
        <v>134</v>
      </c>
      <c r="E161" s="188" t="s">
        <v>201</v>
      </c>
      <c r="F161" s="189" t="s">
        <v>202</v>
      </c>
      <c r="G161" s="190" t="s">
        <v>203</v>
      </c>
      <c r="H161" s="191">
        <v>300</v>
      </c>
      <c r="I161" s="192"/>
      <c r="J161" s="193">
        <f>ROUND(I161*H161,2)</f>
        <v>0</v>
      </c>
      <c r="K161" s="189" t="s">
        <v>138</v>
      </c>
      <c r="L161" s="39"/>
      <c r="M161" s="194" t="s">
        <v>1</v>
      </c>
      <c r="N161" s="195" t="s">
        <v>37</v>
      </c>
      <c r="O161" s="71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139</v>
      </c>
      <c r="AT161" s="198" t="s">
        <v>134</v>
      </c>
      <c r="AU161" s="198" t="s">
        <v>82</v>
      </c>
      <c r="AY161" s="17" t="s">
        <v>129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7" t="s">
        <v>80</v>
      </c>
      <c r="BK161" s="199">
        <f>ROUND(I161*H161,2)</f>
        <v>0</v>
      </c>
      <c r="BL161" s="17" t="s">
        <v>139</v>
      </c>
      <c r="BM161" s="198" t="s">
        <v>204</v>
      </c>
    </row>
    <row r="162" spans="1:65" s="2" customFormat="1" ht="39">
      <c r="A162" s="34"/>
      <c r="B162" s="35"/>
      <c r="C162" s="36"/>
      <c r="D162" s="200" t="s">
        <v>141</v>
      </c>
      <c r="E162" s="36"/>
      <c r="F162" s="201" t="s">
        <v>205</v>
      </c>
      <c r="G162" s="36"/>
      <c r="H162" s="36"/>
      <c r="I162" s="202"/>
      <c r="J162" s="36"/>
      <c r="K162" s="36"/>
      <c r="L162" s="39"/>
      <c r="M162" s="203"/>
      <c r="N162" s="20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141</v>
      </c>
      <c r="AU162" s="17" t="s">
        <v>82</v>
      </c>
    </row>
    <row r="163" spans="1:65" s="2" customFormat="1" ht="16.5" customHeight="1">
      <c r="A163" s="34"/>
      <c r="B163" s="35"/>
      <c r="C163" s="187" t="s">
        <v>206</v>
      </c>
      <c r="D163" s="187" t="s">
        <v>134</v>
      </c>
      <c r="E163" s="188" t="s">
        <v>207</v>
      </c>
      <c r="F163" s="189" t="s">
        <v>208</v>
      </c>
      <c r="G163" s="190" t="s">
        <v>145</v>
      </c>
      <c r="H163" s="191">
        <v>2.169</v>
      </c>
      <c r="I163" s="192"/>
      <c r="J163" s="193">
        <f>ROUND(I163*H163,2)</f>
        <v>0</v>
      </c>
      <c r="K163" s="189" t="s">
        <v>138</v>
      </c>
      <c r="L163" s="39"/>
      <c r="M163" s="194" t="s">
        <v>1</v>
      </c>
      <c r="N163" s="195" t="s">
        <v>37</v>
      </c>
      <c r="O163" s="71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139</v>
      </c>
      <c r="AT163" s="198" t="s">
        <v>134</v>
      </c>
      <c r="AU163" s="198" t="s">
        <v>82</v>
      </c>
      <c r="AY163" s="17" t="s">
        <v>129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7" t="s">
        <v>80</v>
      </c>
      <c r="BK163" s="199">
        <f>ROUND(I163*H163,2)</f>
        <v>0</v>
      </c>
      <c r="BL163" s="17" t="s">
        <v>139</v>
      </c>
      <c r="BM163" s="198" t="s">
        <v>209</v>
      </c>
    </row>
    <row r="164" spans="1:65" s="2" customFormat="1" ht="39">
      <c r="A164" s="34"/>
      <c r="B164" s="35"/>
      <c r="C164" s="36"/>
      <c r="D164" s="200" t="s">
        <v>141</v>
      </c>
      <c r="E164" s="36"/>
      <c r="F164" s="201" t="s">
        <v>210</v>
      </c>
      <c r="G164" s="36"/>
      <c r="H164" s="36"/>
      <c r="I164" s="202"/>
      <c r="J164" s="36"/>
      <c r="K164" s="36"/>
      <c r="L164" s="39"/>
      <c r="M164" s="203"/>
      <c r="N164" s="204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141</v>
      </c>
      <c r="AU164" s="17" t="s">
        <v>82</v>
      </c>
    </row>
    <row r="165" spans="1:65" s="13" customFormat="1" ht="11.25">
      <c r="B165" s="205"/>
      <c r="C165" s="206"/>
      <c r="D165" s="200" t="s">
        <v>148</v>
      </c>
      <c r="E165" s="207" t="s">
        <v>1</v>
      </c>
      <c r="F165" s="208" t="s">
        <v>211</v>
      </c>
      <c r="G165" s="206"/>
      <c r="H165" s="209">
        <v>2.169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148</v>
      </c>
      <c r="AU165" s="215" t="s">
        <v>82</v>
      </c>
      <c r="AV165" s="13" t="s">
        <v>82</v>
      </c>
      <c r="AW165" s="13" t="s">
        <v>29</v>
      </c>
      <c r="AX165" s="13" t="s">
        <v>80</v>
      </c>
      <c r="AY165" s="215" t="s">
        <v>129</v>
      </c>
    </row>
    <row r="166" spans="1:65" s="2" customFormat="1" ht="16.5" customHeight="1">
      <c r="A166" s="34"/>
      <c r="B166" s="35"/>
      <c r="C166" s="187" t="s">
        <v>212</v>
      </c>
      <c r="D166" s="187" t="s">
        <v>134</v>
      </c>
      <c r="E166" s="188" t="s">
        <v>213</v>
      </c>
      <c r="F166" s="189" t="s">
        <v>214</v>
      </c>
      <c r="G166" s="190" t="s">
        <v>203</v>
      </c>
      <c r="H166" s="191">
        <v>2263.1999999999998</v>
      </c>
      <c r="I166" s="192"/>
      <c r="J166" s="193">
        <f>ROUND(I166*H166,2)</f>
        <v>0</v>
      </c>
      <c r="K166" s="189" t="s">
        <v>138</v>
      </c>
      <c r="L166" s="39"/>
      <c r="M166" s="194" t="s">
        <v>1</v>
      </c>
      <c r="N166" s="195" t="s">
        <v>37</v>
      </c>
      <c r="O166" s="71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139</v>
      </c>
      <c r="AT166" s="198" t="s">
        <v>134</v>
      </c>
      <c r="AU166" s="198" t="s">
        <v>82</v>
      </c>
      <c r="AY166" s="17" t="s">
        <v>129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7" t="s">
        <v>80</v>
      </c>
      <c r="BK166" s="199">
        <f>ROUND(I166*H166,2)</f>
        <v>0</v>
      </c>
      <c r="BL166" s="17" t="s">
        <v>139</v>
      </c>
      <c r="BM166" s="198" t="s">
        <v>215</v>
      </c>
    </row>
    <row r="167" spans="1:65" s="2" customFormat="1" ht="29.25">
      <c r="A167" s="34"/>
      <c r="B167" s="35"/>
      <c r="C167" s="36"/>
      <c r="D167" s="200" t="s">
        <v>141</v>
      </c>
      <c r="E167" s="36"/>
      <c r="F167" s="201" t="s">
        <v>216</v>
      </c>
      <c r="G167" s="36"/>
      <c r="H167" s="36"/>
      <c r="I167" s="202"/>
      <c r="J167" s="36"/>
      <c r="K167" s="36"/>
      <c r="L167" s="39"/>
      <c r="M167" s="203"/>
      <c r="N167" s="204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141</v>
      </c>
      <c r="AU167" s="17" t="s">
        <v>82</v>
      </c>
    </row>
    <row r="168" spans="1:65" s="13" customFormat="1" ht="11.25">
      <c r="B168" s="205"/>
      <c r="C168" s="206"/>
      <c r="D168" s="200" t="s">
        <v>148</v>
      </c>
      <c r="E168" s="207" t="s">
        <v>1</v>
      </c>
      <c r="F168" s="208" t="s">
        <v>217</v>
      </c>
      <c r="G168" s="206"/>
      <c r="H168" s="209">
        <v>2263.1999999999998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148</v>
      </c>
      <c r="AU168" s="215" t="s">
        <v>82</v>
      </c>
      <c r="AV168" s="13" t="s">
        <v>82</v>
      </c>
      <c r="AW168" s="13" t="s">
        <v>29</v>
      </c>
      <c r="AX168" s="13" t="s">
        <v>80</v>
      </c>
      <c r="AY168" s="215" t="s">
        <v>129</v>
      </c>
    </row>
    <row r="169" spans="1:65" s="2" customFormat="1" ht="16.5" customHeight="1">
      <c r="A169" s="34"/>
      <c r="B169" s="35"/>
      <c r="C169" s="187" t="s">
        <v>218</v>
      </c>
      <c r="D169" s="187" t="s">
        <v>134</v>
      </c>
      <c r="E169" s="188" t="s">
        <v>219</v>
      </c>
      <c r="F169" s="189" t="s">
        <v>220</v>
      </c>
      <c r="G169" s="190" t="s">
        <v>203</v>
      </c>
      <c r="H169" s="191">
        <v>2263.1999999999998</v>
      </c>
      <c r="I169" s="192"/>
      <c r="J169" s="193">
        <f>ROUND(I169*H169,2)</f>
        <v>0</v>
      </c>
      <c r="K169" s="189" t="s">
        <v>138</v>
      </c>
      <c r="L169" s="39"/>
      <c r="M169" s="194" t="s">
        <v>1</v>
      </c>
      <c r="N169" s="195" t="s">
        <v>37</v>
      </c>
      <c r="O169" s="7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139</v>
      </c>
      <c r="AT169" s="198" t="s">
        <v>134</v>
      </c>
      <c r="AU169" s="198" t="s">
        <v>82</v>
      </c>
      <c r="AY169" s="17" t="s">
        <v>129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7" t="s">
        <v>80</v>
      </c>
      <c r="BK169" s="199">
        <f>ROUND(I169*H169,2)</f>
        <v>0</v>
      </c>
      <c r="BL169" s="17" t="s">
        <v>139</v>
      </c>
      <c r="BM169" s="198" t="s">
        <v>221</v>
      </c>
    </row>
    <row r="170" spans="1:65" s="2" customFormat="1" ht="29.25">
      <c r="A170" s="34"/>
      <c r="B170" s="35"/>
      <c r="C170" s="36"/>
      <c r="D170" s="200" t="s">
        <v>141</v>
      </c>
      <c r="E170" s="36"/>
      <c r="F170" s="201" t="s">
        <v>222</v>
      </c>
      <c r="G170" s="36"/>
      <c r="H170" s="36"/>
      <c r="I170" s="202"/>
      <c r="J170" s="36"/>
      <c r="K170" s="36"/>
      <c r="L170" s="39"/>
      <c r="M170" s="203"/>
      <c r="N170" s="204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141</v>
      </c>
      <c r="AU170" s="17" t="s">
        <v>82</v>
      </c>
    </row>
    <row r="171" spans="1:65" s="13" customFormat="1" ht="11.25">
      <c r="B171" s="205"/>
      <c r="C171" s="206"/>
      <c r="D171" s="200" t="s">
        <v>148</v>
      </c>
      <c r="E171" s="207" t="s">
        <v>1</v>
      </c>
      <c r="F171" s="208" t="s">
        <v>217</v>
      </c>
      <c r="G171" s="206"/>
      <c r="H171" s="209">
        <v>2263.1999999999998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148</v>
      </c>
      <c r="AU171" s="215" t="s">
        <v>82</v>
      </c>
      <c r="AV171" s="13" t="s">
        <v>82</v>
      </c>
      <c r="AW171" s="13" t="s">
        <v>29</v>
      </c>
      <c r="AX171" s="13" t="s">
        <v>80</v>
      </c>
      <c r="AY171" s="215" t="s">
        <v>129</v>
      </c>
    </row>
    <row r="172" spans="1:65" s="2" customFormat="1" ht="16.5" customHeight="1">
      <c r="A172" s="34"/>
      <c r="B172" s="35"/>
      <c r="C172" s="187" t="s">
        <v>223</v>
      </c>
      <c r="D172" s="187" t="s">
        <v>134</v>
      </c>
      <c r="E172" s="188" t="s">
        <v>224</v>
      </c>
      <c r="F172" s="189" t="s">
        <v>225</v>
      </c>
      <c r="G172" s="190" t="s">
        <v>226</v>
      </c>
      <c r="H172" s="191">
        <v>115</v>
      </c>
      <c r="I172" s="192"/>
      <c r="J172" s="193">
        <f>ROUND(I172*H172,2)</f>
        <v>0</v>
      </c>
      <c r="K172" s="189" t="s">
        <v>138</v>
      </c>
      <c r="L172" s="39"/>
      <c r="M172" s="194" t="s">
        <v>1</v>
      </c>
      <c r="N172" s="195" t="s">
        <v>37</v>
      </c>
      <c r="O172" s="7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139</v>
      </c>
      <c r="AT172" s="198" t="s">
        <v>134</v>
      </c>
      <c r="AU172" s="198" t="s">
        <v>82</v>
      </c>
      <c r="AY172" s="17" t="s">
        <v>129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7" t="s">
        <v>80</v>
      </c>
      <c r="BK172" s="199">
        <f>ROUND(I172*H172,2)</f>
        <v>0</v>
      </c>
      <c r="BL172" s="17" t="s">
        <v>139</v>
      </c>
      <c r="BM172" s="198" t="s">
        <v>227</v>
      </c>
    </row>
    <row r="173" spans="1:65" s="2" customFormat="1" ht="39">
      <c r="A173" s="34"/>
      <c r="B173" s="35"/>
      <c r="C173" s="36"/>
      <c r="D173" s="200" t="s">
        <v>141</v>
      </c>
      <c r="E173" s="36"/>
      <c r="F173" s="201" t="s">
        <v>228</v>
      </c>
      <c r="G173" s="36"/>
      <c r="H173" s="36"/>
      <c r="I173" s="202"/>
      <c r="J173" s="36"/>
      <c r="K173" s="36"/>
      <c r="L173" s="39"/>
      <c r="M173" s="203"/>
      <c r="N173" s="204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141</v>
      </c>
      <c r="AU173" s="17" t="s">
        <v>82</v>
      </c>
    </row>
    <row r="174" spans="1:65" s="2" customFormat="1" ht="16.5" customHeight="1">
      <c r="A174" s="34"/>
      <c r="B174" s="35"/>
      <c r="C174" s="187" t="s">
        <v>229</v>
      </c>
      <c r="D174" s="187" t="s">
        <v>134</v>
      </c>
      <c r="E174" s="188" t="s">
        <v>230</v>
      </c>
      <c r="F174" s="189" t="s">
        <v>231</v>
      </c>
      <c r="G174" s="190" t="s">
        <v>160</v>
      </c>
      <c r="H174" s="191">
        <v>139.41999999999999</v>
      </c>
      <c r="I174" s="192"/>
      <c r="J174" s="193">
        <f>ROUND(I174*H174,2)</f>
        <v>0</v>
      </c>
      <c r="K174" s="189" t="s">
        <v>138</v>
      </c>
      <c r="L174" s="39"/>
      <c r="M174" s="194" t="s">
        <v>1</v>
      </c>
      <c r="N174" s="195" t="s">
        <v>37</v>
      </c>
      <c r="O174" s="71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139</v>
      </c>
      <c r="AT174" s="198" t="s">
        <v>134</v>
      </c>
      <c r="AU174" s="198" t="s">
        <v>82</v>
      </c>
      <c r="AY174" s="17" t="s">
        <v>129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7" t="s">
        <v>80</v>
      </c>
      <c r="BK174" s="199">
        <f>ROUND(I174*H174,2)</f>
        <v>0</v>
      </c>
      <c r="BL174" s="17" t="s">
        <v>139</v>
      </c>
      <c r="BM174" s="198" t="s">
        <v>232</v>
      </c>
    </row>
    <row r="175" spans="1:65" s="2" customFormat="1" ht="29.25">
      <c r="A175" s="34"/>
      <c r="B175" s="35"/>
      <c r="C175" s="36"/>
      <c r="D175" s="200" t="s">
        <v>141</v>
      </c>
      <c r="E175" s="36"/>
      <c r="F175" s="201" t="s">
        <v>233</v>
      </c>
      <c r="G175" s="36"/>
      <c r="H175" s="36"/>
      <c r="I175" s="202"/>
      <c r="J175" s="36"/>
      <c r="K175" s="36"/>
      <c r="L175" s="39"/>
      <c r="M175" s="203"/>
      <c r="N175" s="204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141</v>
      </c>
      <c r="AU175" s="17" t="s">
        <v>82</v>
      </c>
    </row>
    <row r="176" spans="1:65" s="13" customFormat="1" ht="11.25">
      <c r="B176" s="205"/>
      <c r="C176" s="206"/>
      <c r="D176" s="200" t="s">
        <v>148</v>
      </c>
      <c r="E176" s="207" t="s">
        <v>91</v>
      </c>
      <c r="F176" s="208" t="s">
        <v>234</v>
      </c>
      <c r="G176" s="206"/>
      <c r="H176" s="209">
        <v>139.41999999999999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148</v>
      </c>
      <c r="AU176" s="215" t="s">
        <v>82</v>
      </c>
      <c r="AV176" s="13" t="s">
        <v>82</v>
      </c>
      <c r="AW176" s="13" t="s">
        <v>29</v>
      </c>
      <c r="AX176" s="13" t="s">
        <v>80</v>
      </c>
      <c r="AY176" s="215" t="s">
        <v>129</v>
      </c>
    </row>
    <row r="177" spans="1:65" s="2" customFormat="1" ht="16.5" customHeight="1">
      <c r="A177" s="34"/>
      <c r="B177" s="35"/>
      <c r="C177" s="187" t="s">
        <v>8</v>
      </c>
      <c r="D177" s="187" t="s">
        <v>134</v>
      </c>
      <c r="E177" s="188" t="s">
        <v>235</v>
      </c>
      <c r="F177" s="189" t="s">
        <v>236</v>
      </c>
      <c r="G177" s="190" t="s">
        <v>166</v>
      </c>
      <c r="H177" s="191">
        <v>1394.2</v>
      </c>
      <c r="I177" s="192"/>
      <c r="J177" s="193">
        <f>ROUND(I177*H177,2)</f>
        <v>0</v>
      </c>
      <c r="K177" s="189" t="s">
        <v>138</v>
      </c>
      <c r="L177" s="39"/>
      <c r="M177" s="194" t="s">
        <v>1</v>
      </c>
      <c r="N177" s="195" t="s">
        <v>37</v>
      </c>
      <c r="O177" s="71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139</v>
      </c>
      <c r="AT177" s="198" t="s">
        <v>134</v>
      </c>
      <c r="AU177" s="198" t="s">
        <v>82</v>
      </c>
      <c r="AY177" s="17" t="s">
        <v>129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7" t="s">
        <v>80</v>
      </c>
      <c r="BK177" s="199">
        <f>ROUND(I177*H177,2)</f>
        <v>0</v>
      </c>
      <c r="BL177" s="17" t="s">
        <v>139</v>
      </c>
      <c r="BM177" s="198" t="s">
        <v>237</v>
      </c>
    </row>
    <row r="178" spans="1:65" s="2" customFormat="1" ht="29.25">
      <c r="A178" s="34"/>
      <c r="B178" s="35"/>
      <c r="C178" s="36"/>
      <c r="D178" s="200" t="s">
        <v>141</v>
      </c>
      <c r="E178" s="36"/>
      <c r="F178" s="201" t="s">
        <v>238</v>
      </c>
      <c r="G178" s="36"/>
      <c r="H178" s="36"/>
      <c r="I178" s="202"/>
      <c r="J178" s="36"/>
      <c r="K178" s="36"/>
      <c r="L178" s="39"/>
      <c r="M178" s="203"/>
      <c r="N178" s="20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141</v>
      </c>
      <c r="AU178" s="17" t="s">
        <v>82</v>
      </c>
    </row>
    <row r="179" spans="1:65" s="13" customFormat="1" ht="11.25">
      <c r="B179" s="205"/>
      <c r="C179" s="206"/>
      <c r="D179" s="200" t="s">
        <v>148</v>
      </c>
      <c r="E179" s="207" t="s">
        <v>1</v>
      </c>
      <c r="F179" s="208" t="s">
        <v>100</v>
      </c>
      <c r="G179" s="206"/>
      <c r="H179" s="209">
        <v>1394.2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148</v>
      </c>
      <c r="AU179" s="215" t="s">
        <v>82</v>
      </c>
      <c r="AV179" s="13" t="s">
        <v>82</v>
      </c>
      <c r="AW179" s="13" t="s">
        <v>29</v>
      </c>
      <c r="AX179" s="13" t="s">
        <v>80</v>
      </c>
      <c r="AY179" s="215" t="s">
        <v>129</v>
      </c>
    </row>
    <row r="180" spans="1:65" s="2" customFormat="1" ht="16.5" customHeight="1">
      <c r="A180" s="34"/>
      <c r="B180" s="35"/>
      <c r="C180" s="187" t="s">
        <v>239</v>
      </c>
      <c r="D180" s="187" t="s">
        <v>134</v>
      </c>
      <c r="E180" s="188" t="s">
        <v>240</v>
      </c>
      <c r="F180" s="189" t="s">
        <v>241</v>
      </c>
      <c r="G180" s="190" t="s">
        <v>197</v>
      </c>
      <c r="H180" s="191">
        <v>1148</v>
      </c>
      <c r="I180" s="192"/>
      <c r="J180" s="193">
        <f>ROUND(I180*H180,2)</f>
        <v>0</v>
      </c>
      <c r="K180" s="189" t="s">
        <v>138</v>
      </c>
      <c r="L180" s="39"/>
      <c r="M180" s="194" t="s">
        <v>1</v>
      </c>
      <c r="N180" s="195" t="s">
        <v>37</v>
      </c>
      <c r="O180" s="71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242</v>
      </c>
      <c r="AT180" s="198" t="s">
        <v>134</v>
      </c>
      <c r="AU180" s="198" t="s">
        <v>82</v>
      </c>
      <c r="AY180" s="17" t="s">
        <v>129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7" t="s">
        <v>80</v>
      </c>
      <c r="BK180" s="199">
        <f>ROUND(I180*H180,2)</f>
        <v>0</v>
      </c>
      <c r="BL180" s="17" t="s">
        <v>242</v>
      </c>
      <c r="BM180" s="198" t="s">
        <v>243</v>
      </c>
    </row>
    <row r="181" spans="1:65" s="2" customFormat="1" ht="29.25">
      <c r="A181" s="34"/>
      <c r="B181" s="35"/>
      <c r="C181" s="36"/>
      <c r="D181" s="200" t="s">
        <v>141</v>
      </c>
      <c r="E181" s="36"/>
      <c r="F181" s="201" t="s">
        <v>244</v>
      </c>
      <c r="G181" s="36"/>
      <c r="H181" s="36"/>
      <c r="I181" s="202"/>
      <c r="J181" s="36"/>
      <c r="K181" s="36"/>
      <c r="L181" s="39"/>
      <c r="M181" s="203"/>
      <c r="N181" s="204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141</v>
      </c>
      <c r="AU181" s="17" t="s">
        <v>82</v>
      </c>
    </row>
    <row r="182" spans="1:65" s="13" customFormat="1" ht="11.25">
      <c r="B182" s="205"/>
      <c r="C182" s="206"/>
      <c r="D182" s="200" t="s">
        <v>148</v>
      </c>
      <c r="E182" s="207" t="s">
        <v>1</v>
      </c>
      <c r="F182" s="208" t="s">
        <v>245</v>
      </c>
      <c r="G182" s="206"/>
      <c r="H182" s="209">
        <v>1148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148</v>
      </c>
      <c r="AU182" s="215" t="s">
        <v>82</v>
      </c>
      <c r="AV182" s="13" t="s">
        <v>82</v>
      </c>
      <c r="AW182" s="13" t="s">
        <v>29</v>
      </c>
      <c r="AX182" s="13" t="s">
        <v>80</v>
      </c>
      <c r="AY182" s="215" t="s">
        <v>129</v>
      </c>
    </row>
    <row r="183" spans="1:65" s="2" customFormat="1" ht="16.5" customHeight="1">
      <c r="A183" s="34"/>
      <c r="B183" s="35"/>
      <c r="C183" s="227" t="s">
        <v>246</v>
      </c>
      <c r="D183" s="227" t="s">
        <v>247</v>
      </c>
      <c r="E183" s="228" t="s">
        <v>248</v>
      </c>
      <c r="F183" s="229" t="s">
        <v>249</v>
      </c>
      <c r="G183" s="230" t="s">
        <v>250</v>
      </c>
      <c r="H183" s="231">
        <v>3045.89</v>
      </c>
      <c r="I183" s="232"/>
      <c r="J183" s="233">
        <f>ROUND(I183*H183,2)</f>
        <v>0</v>
      </c>
      <c r="K183" s="229" t="s">
        <v>138</v>
      </c>
      <c r="L183" s="234"/>
      <c r="M183" s="235" t="s">
        <v>1</v>
      </c>
      <c r="N183" s="236" t="s">
        <v>37</v>
      </c>
      <c r="O183" s="71"/>
      <c r="P183" s="196">
        <f>O183*H183</f>
        <v>0</v>
      </c>
      <c r="Q183" s="196">
        <v>1</v>
      </c>
      <c r="R183" s="196">
        <f>Q183*H183</f>
        <v>3045.89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194</v>
      </c>
      <c r="AT183" s="198" t="s">
        <v>247</v>
      </c>
      <c r="AU183" s="198" t="s">
        <v>82</v>
      </c>
      <c r="AY183" s="17" t="s">
        <v>129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7" t="s">
        <v>80</v>
      </c>
      <c r="BK183" s="199">
        <f>ROUND(I183*H183,2)</f>
        <v>0</v>
      </c>
      <c r="BL183" s="17" t="s">
        <v>139</v>
      </c>
      <c r="BM183" s="198" t="s">
        <v>251</v>
      </c>
    </row>
    <row r="184" spans="1:65" s="2" customFormat="1" ht="11.25">
      <c r="A184" s="34"/>
      <c r="B184" s="35"/>
      <c r="C184" s="36"/>
      <c r="D184" s="200" t="s">
        <v>141</v>
      </c>
      <c r="E184" s="36"/>
      <c r="F184" s="201" t="s">
        <v>249</v>
      </c>
      <c r="G184" s="36"/>
      <c r="H184" s="36"/>
      <c r="I184" s="202"/>
      <c r="J184" s="36"/>
      <c r="K184" s="36"/>
      <c r="L184" s="39"/>
      <c r="M184" s="203"/>
      <c r="N184" s="20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141</v>
      </c>
      <c r="AU184" s="17" t="s">
        <v>82</v>
      </c>
    </row>
    <row r="185" spans="1:65" s="13" customFormat="1" ht="11.25">
      <c r="B185" s="205"/>
      <c r="C185" s="206"/>
      <c r="D185" s="200" t="s">
        <v>148</v>
      </c>
      <c r="E185" s="207" t="s">
        <v>93</v>
      </c>
      <c r="F185" s="208" t="s">
        <v>252</v>
      </c>
      <c r="G185" s="206"/>
      <c r="H185" s="209">
        <v>3045.89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148</v>
      </c>
      <c r="AU185" s="215" t="s">
        <v>82</v>
      </c>
      <c r="AV185" s="13" t="s">
        <v>82</v>
      </c>
      <c r="AW185" s="13" t="s">
        <v>29</v>
      </c>
      <c r="AX185" s="13" t="s">
        <v>80</v>
      </c>
      <c r="AY185" s="215" t="s">
        <v>129</v>
      </c>
    </row>
    <row r="186" spans="1:65" s="2" customFormat="1" ht="16.5" customHeight="1">
      <c r="A186" s="34"/>
      <c r="B186" s="35"/>
      <c r="C186" s="227" t="s">
        <v>253</v>
      </c>
      <c r="D186" s="227" t="s">
        <v>247</v>
      </c>
      <c r="E186" s="228" t="s">
        <v>254</v>
      </c>
      <c r="F186" s="229" t="s">
        <v>255</v>
      </c>
      <c r="G186" s="230" t="s">
        <v>250</v>
      </c>
      <c r="H186" s="231">
        <v>237.01400000000001</v>
      </c>
      <c r="I186" s="232"/>
      <c r="J186" s="233">
        <f>ROUND(I186*H186,2)</f>
        <v>0</v>
      </c>
      <c r="K186" s="229" t="s">
        <v>138</v>
      </c>
      <c r="L186" s="234"/>
      <c r="M186" s="235" t="s">
        <v>1</v>
      </c>
      <c r="N186" s="236" t="s">
        <v>37</v>
      </c>
      <c r="O186" s="71"/>
      <c r="P186" s="196">
        <f>O186*H186</f>
        <v>0</v>
      </c>
      <c r="Q186" s="196">
        <v>1</v>
      </c>
      <c r="R186" s="196">
        <f>Q186*H186</f>
        <v>237.01400000000001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194</v>
      </c>
      <c r="AT186" s="198" t="s">
        <v>247</v>
      </c>
      <c r="AU186" s="198" t="s">
        <v>82</v>
      </c>
      <c r="AY186" s="17" t="s">
        <v>129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7" t="s">
        <v>80</v>
      </c>
      <c r="BK186" s="199">
        <f>ROUND(I186*H186,2)</f>
        <v>0</v>
      </c>
      <c r="BL186" s="17" t="s">
        <v>139</v>
      </c>
      <c r="BM186" s="198" t="s">
        <v>256</v>
      </c>
    </row>
    <row r="187" spans="1:65" s="2" customFormat="1" ht="11.25">
      <c r="A187" s="34"/>
      <c r="B187" s="35"/>
      <c r="C187" s="36"/>
      <c r="D187" s="200" t="s">
        <v>141</v>
      </c>
      <c r="E187" s="36"/>
      <c r="F187" s="201" t="s">
        <v>255</v>
      </c>
      <c r="G187" s="36"/>
      <c r="H187" s="36"/>
      <c r="I187" s="202"/>
      <c r="J187" s="36"/>
      <c r="K187" s="36"/>
      <c r="L187" s="39"/>
      <c r="M187" s="203"/>
      <c r="N187" s="204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141</v>
      </c>
      <c r="AU187" s="17" t="s">
        <v>82</v>
      </c>
    </row>
    <row r="188" spans="1:65" s="13" customFormat="1" ht="11.25">
      <c r="B188" s="205"/>
      <c r="C188" s="206"/>
      <c r="D188" s="200" t="s">
        <v>148</v>
      </c>
      <c r="E188" s="207" t="s">
        <v>95</v>
      </c>
      <c r="F188" s="208" t="s">
        <v>257</v>
      </c>
      <c r="G188" s="206"/>
      <c r="H188" s="209">
        <v>237.01400000000001</v>
      </c>
      <c r="I188" s="210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148</v>
      </c>
      <c r="AU188" s="215" t="s">
        <v>82</v>
      </c>
      <c r="AV188" s="13" t="s">
        <v>82</v>
      </c>
      <c r="AW188" s="13" t="s">
        <v>29</v>
      </c>
      <c r="AX188" s="13" t="s">
        <v>80</v>
      </c>
      <c r="AY188" s="215" t="s">
        <v>129</v>
      </c>
    </row>
    <row r="189" spans="1:65" s="12" customFormat="1" ht="25.9" customHeight="1">
      <c r="B189" s="171"/>
      <c r="C189" s="172"/>
      <c r="D189" s="173" t="s">
        <v>71</v>
      </c>
      <c r="E189" s="174" t="s">
        <v>258</v>
      </c>
      <c r="F189" s="174" t="s">
        <v>259</v>
      </c>
      <c r="G189" s="172"/>
      <c r="H189" s="172"/>
      <c r="I189" s="175"/>
      <c r="J189" s="176">
        <f>BK189</f>
        <v>0</v>
      </c>
      <c r="K189" s="172"/>
      <c r="L189" s="177"/>
      <c r="M189" s="178"/>
      <c r="N189" s="179"/>
      <c r="O189" s="179"/>
      <c r="P189" s="180">
        <f>SUM(P190:P214)</f>
        <v>0</v>
      </c>
      <c r="Q189" s="179"/>
      <c r="R189" s="180">
        <f>SUM(R190:R214)</f>
        <v>0</v>
      </c>
      <c r="S189" s="179"/>
      <c r="T189" s="181">
        <f>SUM(T190:T214)</f>
        <v>0</v>
      </c>
      <c r="AR189" s="182" t="s">
        <v>139</v>
      </c>
      <c r="AT189" s="183" t="s">
        <v>71</v>
      </c>
      <c r="AU189" s="183" t="s">
        <v>72</v>
      </c>
      <c r="AY189" s="182" t="s">
        <v>129</v>
      </c>
      <c r="BK189" s="184">
        <f>SUM(BK190:BK214)</f>
        <v>0</v>
      </c>
    </row>
    <row r="190" spans="1:65" s="2" customFormat="1" ht="24.2" customHeight="1">
      <c r="A190" s="34"/>
      <c r="B190" s="35"/>
      <c r="C190" s="187" t="s">
        <v>260</v>
      </c>
      <c r="D190" s="187" t="s">
        <v>134</v>
      </c>
      <c r="E190" s="188" t="s">
        <v>261</v>
      </c>
      <c r="F190" s="189" t="s">
        <v>262</v>
      </c>
      <c r="G190" s="190" t="s">
        <v>250</v>
      </c>
      <c r="H190" s="191">
        <v>3282.904</v>
      </c>
      <c r="I190" s="192"/>
      <c r="J190" s="193">
        <f>ROUND(I190*H190,2)</f>
        <v>0</v>
      </c>
      <c r="K190" s="189" t="s">
        <v>138</v>
      </c>
      <c r="L190" s="39"/>
      <c r="M190" s="194" t="s">
        <v>1</v>
      </c>
      <c r="N190" s="195" t="s">
        <v>37</v>
      </c>
      <c r="O190" s="71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242</v>
      </c>
      <c r="AT190" s="198" t="s">
        <v>134</v>
      </c>
      <c r="AU190" s="198" t="s">
        <v>80</v>
      </c>
      <c r="AY190" s="17" t="s">
        <v>129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7" t="s">
        <v>80</v>
      </c>
      <c r="BK190" s="199">
        <f>ROUND(I190*H190,2)</f>
        <v>0</v>
      </c>
      <c r="BL190" s="17" t="s">
        <v>242</v>
      </c>
      <c r="BM190" s="198" t="s">
        <v>263</v>
      </c>
    </row>
    <row r="191" spans="1:65" s="2" customFormat="1" ht="48.75">
      <c r="A191" s="34"/>
      <c r="B191" s="35"/>
      <c r="C191" s="36"/>
      <c r="D191" s="200" t="s">
        <v>141</v>
      </c>
      <c r="E191" s="36"/>
      <c r="F191" s="201" t="s">
        <v>264</v>
      </c>
      <c r="G191" s="36"/>
      <c r="H191" s="36"/>
      <c r="I191" s="202"/>
      <c r="J191" s="36"/>
      <c r="K191" s="36"/>
      <c r="L191" s="39"/>
      <c r="M191" s="203"/>
      <c r="N191" s="20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141</v>
      </c>
      <c r="AU191" s="17" t="s">
        <v>80</v>
      </c>
    </row>
    <row r="192" spans="1:65" s="2" customFormat="1" ht="29.25">
      <c r="A192" s="34"/>
      <c r="B192" s="35"/>
      <c r="C192" s="36"/>
      <c r="D192" s="200" t="s">
        <v>265</v>
      </c>
      <c r="E192" s="36"/>
      <c r="F192" s="237" t="s">
        <v>266</v>
      </c>
      <c r="G192" s="36"/>
      <c r="H192" s="36"/>
      <c r="I192" s="202"/>
      <c r="J192" s="36"/>
      <c r="K192" s="36"/>
      <c r="L192" s="39"/>
      <c r="M192" s="203"/>
      <c r="N192" s="204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265</v>
      </c>
      <c r="AU192" s="17" t="s">
        <v>80</v>
      </c>
    </row>
    <row r="193" spans="1:65" s="13" customFormat="1" ht="11.25">
      <c r="B193" s="205"/>
      <c r="C193" s="206"/>
      <c r="D193" s="200" t="s">
        <v>148</v>
      </c>
      <c r="E193" s="207" t="s">
        <v>1</v>
      </c>
      <c r="F193" s="208" t="s">
        <v>267</v>
      </c>
      <c r="G193" s="206"/>
      <c r="H193" s="209">
        <v>3282.904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148</v>
      </c>
      <c r="AU193" s="215" t="s">
        <v>80</v>
      </c>
      <c r="AV193" s="13" t="s">
        <v>82</v>
      </c>
      <c r="AW193" s="13" t="s">
        <v>29</v>
      </c>
      <c r="AX193" s="13" t="s">
        <v>80</v>
      </c>
      <c r="AY193" s="215" t="s">
        <v>129</v>
      </c>
    </row>
    <row r="194" spans="1:65" s="2" customFormat="1" ht="24.2" customHeight="1">
      <c r="A194" s="34"/>
      <c r="B194" s="35"/>
      <c r="C194" s="187" t="s">
        <v>268</v>
      </c>
      <c r="D194" s="187" t="s">
        <v>134</v>
      </c>
      <c r="E194" s="188" t="s">
        <v>269</v>
      </c>
      <c r="F194" s="189" t="s">
        <v>270</v>
      </c>
      <c r="G194" s="190" t="s">
        <v>250</v>
      </c>
      <c r="H194" s="191">
        <v>58.8</v>
      </c>
      <c r="I194" s="192"/>
      <c r="J194" s="193">
        <f>ROUND(I194*H194,2)</f>
        <v>0</v>
      </c>
      <c r="K194" s="189" t="s">
        <v>138</v>
      </c>
      <c r="L194" s="39"/>
      <c r="M194" s="194" t="s">
        <v>1</v>
      </c>
      <c r="N194" s="195" t="s">
        <v>37</v>
      </c>
      <c r="O194" s="71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242</v>
      </c>
      <c r="AT194" s="198" t="s">
        <v>134</v>
      </c>
      <c r="AU194" s="198" t="s">
        <v>80</v>
      </c>
      <c r="AY194" s="17" t="s">
        <v>129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7" t="s">
        <v>80</v>
      </c>
      <c r="BK194" s="199">
        <f>ROUND(I194*H194,2)</f>
        <v>0</v>
      </c>
      <c r="BL194" s="17" t="s">
        <v>242</v>
      </c>
      <c r="BM194" s="198" t="s">
        <v>271</v>
      </c>
    </row>
    <row r="195" spans="1:65" s="2" customFormat="1" ht="48.75">
      <c r="A195" s="34"/>
      <c r="B195" s="35"/>
      <c r="C195" s="36"/>
      <c r="D195" s="200" t="s">
        <v>141</v>
      </c>
      <c r="E195" s="36"/>
      <c r="F195" s="201" t="s">
        <v>272</v>
      </c>
      <c r="G195" s="36"/>
      <c r="H195" s="36"/>
      <c r="I195" s="202"/>
      <c r="J195" s="36"/>
      <c r="K195" s="36"/>
      <c r="L195" s="39"/>
      <c r="M195" s="203"/>
      <c r="N195" s="204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141</v>
      </c>
      <c r="AU195" s="17" t="s">
        <v>80</v>
      </c>
    </row>
    <row r="196" spans="1:65" s="2" customFormat="1" ht="29.25">
      <c r="A196" s="34"/>
      <c r="B196" s="35"/>
      <c r="C196" s="36"/>
      <c r="D196" s="200" t="s">
        <v>265</v>
      </c>
      <c r="E196" s="36"/>
      <c r="F196" s="237" t="s">
        <v>273</v>
      </c>
      <c r="G196" s="36"/>
      <c r="H196" s="36"/>
      <c r="I196" s="202"/>
      <c r="J196" s="36"/>
      <c r="K196" s="36"/>
      <c r="L196" s="39"/>
      <c r="M196" s="203"/>
      <c r="N196" s="204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265</v>
      </c>
      <c r="AU196" s="17" t="s">
        <v>80</v>
      </c>
    </row>
    <row r="197" spans="1:65" s="15" customFormat="1" ht="11.25">
      <c r="B197" s="238"/>
      <c r="C197" s="239"/>
      <c r="D197" s="200" t="s">
        <v>148</v>
      </c>
      <c r="E197" s="240" t="s">
        <v>1</v>
      </c>
      <c r="F197" s="241" t="s">
        <v>274</v>
      </c>
      <c r="G197" s="239"/>
      <c r="H197" s="240" t="s">
        <v>1</v>
      </c>
      <c r="I197" s="242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148</v>
      </c>
      <c r="AU197" s="247" t="s">
        <v>80</v>
      </c>
      <c r="AV197" s="15" t="s">
        <v>80</v>
      </c>
      <c r="AW197" s="15" t="s">
        <v>29</v>
      </c>
      <c r="AX197" s="15" t="s">
        <v>72</v>
      </c>
      <c r="AY197" s="247" t="s">
        <v>129</v>
      </c>
    </row>
    <row r="198" spans="1:65" s="13" customFormat="1" ht="11.25">
      <c r="B198" s="205"/>
      <c r="C198" s="206"/>
      <c r="D198" s="200" t="s">
        <v>148</v>
      </c>
      <c r="E198" s="207" t="s">
        <v>1</v>
      </c>
      <c r="F198" s="208" t="s">
        <v>275</v>
      </c>
      <c r="G198" s="206"/>
      <c r="H198" s="209">
        <v>58.8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148</v>
      </c>
      <c r="AU198" s="215" t="s">
        <v>80</v>
      </c>
      <c r="AV198" s="13" t="s">
        <v>82</v>
      </c>
      <c r="AW198" s="13" t="s">
        <v>29</v>
      </c>
      <c r="AX198" s="13" t="s">
        <v>80</v>
      </c>
      <c r="AY198" s="215" t="s">
        <v>129</v>
      </c>
    </row>
    <row r="199" spans="1:65" s="2" customFormat="1" ht="16.5" customHeight="1">
      <c r="A199" s="34"/>
      <c r="B199" s="35"/>
      <c r="C199" s="187" t="s">
        <v>7</v>
      </c>
      <c r="D199" s="187" t="s">
        <v>134</v>
      </c>
      <c r="E199" s="188" t="s">
        <v>276</v>
      </c>
      <c r="F199" s="189" t="s">
        <v>277</v>
      </c>
      <c r="G199" s="190" t="s">
        <v>250</v>
      </c>
      <c r="H199" s="191">
        <v>586.88</v>
      </c>
      <c r="I199" s="192"/>
      <c r="J199" s="193">
        <f>ROUND(I199*H199,2)</f>
        <v>0</v>
      </c>
      <c r="K199" s="189" t="s">
        <v>138</v>
      </c>
      <c r="L199" s="39"/>
      <c r="M199" s="194" t="s">
        <v>1</v>
      </c>
      <c r="N199" s="195" t="s">
        <v>37</v>
      </c>
      <c r="O199" s="71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242</v>
      </c>
      <c r="AT199" s="198" t="s">
        <v>134</v>
      </c>
      <c r="AU199" s="198" t="s">
        <v>80</v>
      </c>
      <c r="AY199" s="17" t="s">
        <v>129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7" t="s">
        <v>80</v>
      </c>
      <c r="BK199" s="199">
        <f>ROUND(I199*H199,2)</f>
        <v>0</v>
      </c>
      <c r="BL199" s="17" t="s">
        <v>242</v>
      </c>
      <c r="BM199" s="198" t="s">
        <v>278</v>
      </c>
    </row>
    <row r="200" spans="1:65" s="2" customFormat="1" ht="29.25">
      <c r="A200" s="34"/>
      <c r="B200" s="35"/>
      <c r="C200" s="36"/>
      <c r="D200" s="200" t="s">
        <v>141</v>
      </c>
      <c r="E200" s="36"/>
      <c r="F200" s="201" t="s">
        <v>279</v>
      </c>
      <c r="G200" s="36"/>
      <c r="H200" s="36"/>
      <c r="I200" s="202"/>
      <c r="J200" s="36"/>
      <c r="K200" s="36"/>
      <c r="L200" s="39"/>
      <c r="M200" s="203"/>
      <c r="N200" s="204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141</v>
      </c>
      <c r="AU200" s="17" t="s">
        <v>80</v>
      </c>
    </row>
    <row r="201" spans="1:65" s="13" customFormat="1" ht="11.25">
      <c r="B201" s="205"/>
      <c r="C201" s="206"/>
      <c r="D201" s="200" t="s">
        <v>148</v>
      </c>
      <c r="E201" s="207" t="s">
        <v>1</v>
      </c>
      <c r="F201" s="208" t="s">
        <v>280</v>
      </c>
      <c r="G201" s="206"/>
      <c r="H201" s="209">
        <v>58.8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148</v>
      </c>
      <c r="AU201" s="215" t="s">
        <v>80</v>
      </c>
      <c r="AV201" s="13" t="s">
        <v>82</v>
      </c>
      <c r="AW201" s="13" t="s">
        <v>29</v>
      </c>
      <c r="AX201" s="13" t="s">
        <v>72</v>
      </c>
      <c r="AY201" s="215" t="s">
        <v>129</v>
      </c>
    </row>
    <row r="202" spans="1:65" s="13" customFormat="1" ht="11.25">
      <c r="B202" s="205"/>
      <c r="C202" s="206"/>
      <c r="D202" s="200" t="s">
        <v>148</v>
      </c>
      <c r="E202" s="207" t="s">
        <v>1</v>
      </c>
      <c r="F202" s="208" t="s">
        <v>281</v>
      </c>
      <c r="G202" s="206"/>
      <c r="H202" s="209">
        <v>528.08000000000004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148</v>
      </c>
      <c r="AU202" s="215" t="s">
        <v>80</v>
      </c>
      <c r="AV202" s="13" t="s">
        <v>82</v>
      </c>
      <c r="AW202" s="13" t="s">
        <v>29</v>
      </c>
      <c r="AX202" s="13" t="s">
        <v>72</v>
      </c>
      <c r="AY202" s="215" t="s">
        <v>129</v>
      </c>
    </row>
    <row r="203" spans="1:65" s="14" customFormat="1" ht="11.25">
      <c r="B203" s="216"/>
      <c r="C203" s="217"/>
      <c r="D203" s="200" t="s">
        <v>148</v>
      </c>
      <c r="E203" s="218" t="s">
        <v>1</v>
      </c>
      <c r="F203" s="219" t="s">
        <v>156</v>
      </c>
      <c r="G203" s="217"/>
      <c r="H203" s="220">
        <v>586.88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148</v>
      </c>
      <c r="AU203" s="226" t="s">
        <v>80</v>
      </c>
      <c r="AV203" s="14" t="s">
        <v>139</v>
      </c>
      <c r="AW203" s="14" t="s">
        <v>29</v>
      </c>
      <c r="AX203" s="14" t="s">
        <v>80</v>
      </c>
      <c r="AY203" s="226" t="s">
        <v>129</v>
      </c>
    </row>
    <row r="204" spans="1:65" s="2" customFormat="1" ht="16.5" customHeight="1">
      <c r="A204" s="34"/>
      <c r="B204" s="35"/>
      <c r="C204" s="187" t="s">
        <v>282</v>
      </c>
      <c r="D204" s="187" t="s">
        <v>134</v>
      </c>
      <c r="E204" s="188" t="s">
        <v>283</v>
      </c>
      <c r="F204" s="189" t="s">
        <v>284</v>
      </c>
      <c r="G204" s="190" t="s">
        <v>250</v>
      </c>
      <c r="H204" s="191">
        <v>235.75</v>
      </c>
      <c r="I204" s="192"/>
      <c r="J204" s="193">
        <f>ROUND(I204*H204,2)</f>
        <v>0</v>
      </c>
      <c r="K204" s="189" t="s">
        <v>138</v>
      </c>
      <c r="L204" s="39"/>
      <c r="M204" s="194" t="s">
        <v>1</v>
      </c>
      <c r="N204" s="195" t="s">
        <v>37</v>
      </c>
      <c r="O204" s="71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242</v>
      </c>
      <c r="AT204" s="198" t="s">
        <v>134</v>
      </c>
      <c r="AU204" s="198" t="s">
        <v>80</v>
      </c>
      <c r="AY204" s="17" t="s">
        <v>129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7" t="s">
        <v>80</v>
      </c>
      <c r="BK204" s="199">
        <f>ROUND(I204*H204,2)</f>
        <v>0</v>
      </c>
      <c r="BL204" s="17" t="s">
        <v>242</v>
      </c>
      <c r="BM204" s="198" t="s">
        <v>285</v>
      </c>
    </row>
    <row r="205" spans="1:65" s="2" customFormat="1" ht="19.5">
      <c r="A205" s="34"/>
      <c r="B205" s="35"/>
      <c r="C205" s="36"/>
      <c r="D205" s="200" t="s">
        <v>141</v>
      </c>
      <c r="E205" s="36"/>
      <c r="F205" s="201" t="s">
        <v>286</v>
      </c>
      <c r="G205" s="36"/>
      <c r="H205" s="36"/>
      <c r="I205" s="202"/>
      <c r="J205" s="36"/>
      <c r="K205" s="36"/>
      <c r="L205" s="39"/>
      <c r="M205" s="203"/>
      <c r="N205" s="204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141</v>
      </c>
      <c r="AU205" s="17" t="s">
        <v>80</v>
      </c>
    </row>
    <row r="206" spans="1:65" s="13" customFormat="1" ht="11.25">
      <c r="B206" s="205"/>
      <c r="C206" s="206"/>
      <c r="D206" s="200" t="s">
        <v>148</v>
      </c>
      <c r="E206" s="207" t="s">
        <v>1</v>
      </c>
      <c r="F206" s="208" t="s">
        <v>287</v>
      </c>
      <c r="G206" s="206"/>
      <c r="H206" s="209">
        <v>143.33600000000001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148</v>
      </c>
      <c r="AU206" s="215" t="s">
        <v>80</v>
      </c>
      <c r="AV206" s="13" t="s">
        <v>82</v>
      </c>
      <c r="AW206" s="13" t="s">
        <v>29</v>
      </c>
      <c r="AX206" s="13" t="s">
        <v>72</v>
      </c>
      <c r="AY206" s="215" t="s">
        <v>129</v>
      </c>
    </row>
    <row r="207" spans="1:65" s="13" customFormat="1" ht="11.25">
      <c r="B207" s="205"/>
      <c r="C207" s="206"/>
      <c r="D207" s="200" t="s">
        <v>148</v>
      </c>
      <c r="E207" s="207" t="s">
        <v>1</v>
      </c>
      <c r="F207" s="208" t="s">
        <v>288</v>
      </c>
      <c r="G207" s="206"/>
      <c r="H207" s="209">
        <v>92.414000000000001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148</v>
      </c>
      <c r="AU207" s="215" t="s">
        <v>80</v>
      </c>
      <c r="AV207" s="13" t="s">
        <v>82</v>
      </c>
      <c r="AW207" s="13" t="s">
        <v>29</v>
      </c>
      <c r="AX207" s="13" t="s">
        <v>72</v>
      </c>
      <c r="AY207" s="215" t="s">
        <v>129</v>
      </c>
    </row>
    <row r="208" spans="1:65" s="14" customFormat="1" ht="11.25">
      <c r="B208" s="216"/>
      <c r="C208" s="217"/>
      <c r="D208" s="200" t="s">
        <v>148</v>
      </c>
      <c r="E208" s="218" t="s">
        <v>1</v>
      </c>
      <c r="F208" s="219" t="s">
        <v>156</v>
      </c>
      <c r="G208" s="217"/>
      <c r="H208" s="220">
        <v>235.75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148</v>
      </c>
      <c r="AU208" s="226" t="s">
        <v>80</v>
      </c>
      <c r="AV208" s="14" t="s">
        <v>139</v>
      </c>
      <c r="AW208" s="14" t="s">
        <v>29</v>
      </c>
      <c r="AX208" s="14" t="s">
        <v>80</v>
      </c>
      <c r="AY208" s="226" t="s">
        <v>129</v>
      </c>
    </row>
    <row r="209" spans="1:65" s="2" customFormat="1" ht="16.5" customHeight="1">
      <c r="A209" s="34"/>
      <c r="B209" s="35"/>
      <c r="C209" s="187" t="s">
        <v>289</v>
      </c>
      <c r="D209" s="187" t="s">
        <v>134</v>
      </c>
      <c r="E209" s="188" t="s">
        <v>290</v>
      </c>
      <c r="F209" s="189" t="s">
        <v>291</v>
      </c>
      <c r="G209" s="190" t="s">
        <v>137</v>
      </c>
      <c r="H209" s="191">
        <v>6</v>
      </c>
      <c r="I209" s="192"/>
      <c r="J209" s="193">
        <f>ROUND(I209*H209,2)</f>
        <v>0</v>
      </c>
      <c r="K209" s="189" t="s">
        <v>138</v>
      </c>
      <c r="L209" s="39"/>
      <c r="M209" s="194" t="s">
        <v>1</v>
      </c>
      <c r="N209" s="195" t="s">
        <v>37</v>
      </c>
      <c r="O209" s="71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242</v>
      </c>
      <c r="AT209" s="198" t="s">
        <v>134</v>
      </c>
      <c r="AU209" s="198" t="s">
        <v>80</v>
      </c>
      <c r="AY209" s="17" t="s">
        <v>129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7" t="s">
        <v>80</v>
      </c>
      <c r="BK209" s="199">
        <f>ROUND(I209*H209,2)</f>
        <v>0</v>
      </c>
      <c r="BL209" s="17" t="s">
        <v>242</v>
      </c>
      <c r="BM209" s="198" t="s">
        <v>292</v>
      </c>
    </row>
    <row r="210" spans="1:65" s="2" customFormat="1" ht="29.25">
      <c r="A210" s="34"/>
      <c r="B210" s="35"/>
      <c r="C210" s="36"/>
      <c r="D210" s="200" t="s">
        <v>141</v>
      </c>
      <c r="E210" s="36"/>
      <c r="F210" s="201" t="s">
        <v>293</v>
      </c>
      <c r="G210" s="36"/>
      <c r="H210" s="36"/>
      <c r="I210" s="202"/>
      <c r="J210" s="36"/>
      <c r="K210" s="36"/>
      <c r="L210" s="39"/>
      <c r="M210" s="203"/>
      <c r="N210" s="204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141</v>
      </c>
      <c r="AU210" s="17" t="s">
        <v>80</v>
      </c>
    </row>
    <row r="211" spans="1:65" s="13" customFormat="1" ht="11.25">
      <c r="B211" s="205"/>
      <c r="C211" s="206"/>
      <c r="D211" s="200" t="s">
        <v>148</v>
      </c>
      <c r="E211" s="207" t="s">
        <v>1</v>
      </c>
      <c r="F211" s="208" t="s">
        <v>294</v>
      </c>
      <c r="G211" s="206"/>
      <c r="H211" s="209">
        <v>3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148</v>
      </c>
      <c r="AU211" s="215" t="s">
        <v>80</v>
      </c>
      <c r="AV211" s="13" t="s">
        <v>82</v>
      </c>
      <c r="AW211" s="13" t="s">
        <v>29</v>
      </c>
      <c r="AX211" s="13" t="s">
        <v>72</v>
      </c>
      <c r="AY211" s="215" t="s">
        <v>129</v>
      </c>
    </row>
    <row r="212" spans="1:65" s="13" customFormat="1" ht="11.25">
      <c r="B212" s="205"/>
      <c r="C212" s="206"/>
      <c r="D212" s="200" t="s">
        <v>148</v>
      </c>
      <c r="E212" s="207" t="s">
        <v>1</v>
      </c>
      <c r="F212" s="208" t="s">
        <v>295</v>
      </c>
      <c r="G212" s="206"/>
      <c r="H212" s="209">
        <v>2</v>
      </c>
      <c r="I212" s="210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148</v>
      </c>
      <c r="AU212" s="215" t="s">
        <v>80</v>
      </c>
      <c r="AV212" s="13" t="s">
        <v>82</v>
      </c>
      <c r="AW212" s="13" t="s">
        <v>29</v>
      </c>
      <c r="AX212" s="13" t="s">
        <v>72</v>
      </c>
      <c r="AY212" s="215" t="s">
        <v>129</v>
      </c>
    </row>
    <row r="213" spans="1:65" s="13" customFormat="1" ht="11.25">
      <c r="B213" s="205"/>
      <c r="C213" s="206"/>
      <c r="D213" s="200" t="s">
        <v>148</v>
      </c>
      <c r="E213" s="207" t="s">
        <v>1</v>
      </c>
      <c r="F213" s="208" t="s">
        <v>296</v>
      </c>
      <c r="G213" s="206"/>
      <c r="H213" s="209">
        <v>1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148</v>
      </c>
      <c r="AU213" s="215" t="s">
        <v>80</v>
      </c>
      <c r="AV213" s="13" t="s">
        <v>82</v>
      </c>
      <c r="AW213" s="13" t="s">
        <v>29</v>
      </c>
      <c r="AX213" s="13" t="s">
        <v>72</v>
      </c>
      <c r="AY213" s="215" t="s">
        <v>129</v>
      </c>
    </row>
    <row r="214" spans="1:65" s="14" customFormat="1" ht="11.25">
      <c r="B214" s="216"/>
      <c r="C214" s="217"/>
      <c r="D214" s="200" t="s">
        <v>148</v>
      </c>
      <c r="E214" s="218" t="s">
        <v>1</v>
      </c>
      <c r="F214" s="219" t="s">
        <v>156</v>
      </c>
      <c r="G214" s="217"/>
      <c r="H214" s="220">
        <v>6</v>
      </c>
      <c r="I214" s="221"/>
      <c r="J214" s="217"/>
      <c r="K214" s="217"/>
      <c r="L214" s="222"/>
      <c r="M214" s="248"/>
      <c r="N214" s="249"/>
      <c r="O214" s="249"/>
      <c r="P214" s="249"/>
      <c r="Q214" s="249"/>
      <c r="R214" s="249"/>
      <c r="S214" s="249"/>
      <c r="T214" s="250"/>
      <c r="AT214" s="226" t="s">
        <v>148</v>
      </c>
      <c r="AU214" s="226" t="s">
        <v>80</v>
      </c>
      <c r="AV214" s="14" t="s">
        <v>139</v>
      </c>
      <c r="AW214" s="14" t="s">
        <v>29</v>
      </c>
      <c r="AX214" s="14" t="s">
        <v>80</v>
      </c>
      <c r="AY214" s="226" t="s">
        <v>129</v>
      </c>
    </row>
    <row r="215" spans="1:65" s="2" customFormat="1" ht="6.95" customHeight="1">
      <c r="A215" s="3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cjXNUM6TU60QjCRuv/HvgVEgFats7R9It7mOuiwVKVWvPSBvAsn+b8y/Y/JULwWxZ924bxhYSihYvmwZk9aFUw==" saltValue="/GbmjTeYZMUSnNlvh1vZFh4BcWq/XnvqMlHOiagLQy0MzXmehjfLHmcJnkENQY/HCGkYI6OO6kFiND+rfF85Mw==" spinCount="100000" sheet="1" objects="1" scenarios="1" formatColumns="0" formatRows="0" autoFilter="0"/>
  <autoFilter ref="C119:K21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7" t="s">
        <v>85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82</v>
      </c>
    </row>
    <row r="4" spans="1:46" s="1" customFormat="1" ht="24.95" hidden="1" customHeight="1">
      <c r="B4" s="20"/>
      <c r="D4" s="111" t="s">
        <v>90</v>
      </c>
      <c r="L4" s="20"/>
      <c r="M4" s="112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3" t="s">
        <v>16</v>
      </c>
      <c r="L6" s="20"/>
    </row>
    <row r="7" spans="1:46" s="1" customFormat="1" ht="16.5" hidden="1" customHeight="1">
      <c r="B7" s="20"/>
      <c r="E7" s="310" t="str">
        <f>'Rekapitulace stavby'!K6</f>
        <v>Oprava kolejí a výhybek v žst. Valašské Meziříčí</v>
      </c>
      <c r="F7" s="311"/>
      <c r="G7" s="311"/>
      <c r="H7" s="311"/>
      <c r="L7" s="20"/>
    </row>
    <row r="8" spans="1:46" s="2" customFormat="1" ht="12" hidden="1" customHeight="1">
      <c r="A8" s="34"/>
      <c r="B8" s="39"/>
      <c r="C8" s="34"/>
      <c r="D8" s="113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312" t="s">
        <v>297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25</v>
      </c>
      <c r="J15" s="114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3" t="s">
        <v>26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314" t="str">
        <f>'Rekapitulace stavby'!E14</f>
        <v>Vyplň údaj</v>
      </c>
      <c r="F18" s="315"/>
      <c r="G18" s="315"/>
      <c r="H18" s="315"/>
      <c r="I18" s="113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3" t="s">
        <v>28</v>
      </c>
      <c r="E20" s="34"/>
      <c r="F20" s="34"/>
      <c r="G20" s="34"/>
      <c r="H20" s="34"/>
      <c r="I20" s="113" t="s">
        <v>24</v>
      </c>
      <c r="J20" s="114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25</v>
      </c>
      <c r="J21" s="114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24</v>
      </c>
      <c r="J23" s="114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25</v>
      </c>
      <c r="J24" s="114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20" t="s">
        <v>32</v>
      </c>
      <c r="E30" s="34"/>
      <c r="F30" s="34"/>
      <c r="G30" s="34"/>
      <c r="H30" s="34"/>
      <c r="I30" s="34"/>
      <c r="J30" s="121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2" t="s">
        <v>34</v>
      </c>
      <c r="G32" s="34"/>
      <c r="H32" s="34"/>
      <c r="I32" s="122" t="s">
        <v>33</v>
      </c>
      <c r="J32" s="122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3" t="s">
        <v>36</v>
      </c>
      <c r="E33" s="113" t="s">
        <v>37</v>
      </c>
      <c r="F33" s="124">
        <f>ROUND((SUM(BE117:BE125)),  2)</f>
        <v>0</v>
      </c>
      <c r="G33" s="34"/>
      <c r="H33" s="34"/>
      <c r="I33" s="125">
        <v>0.21</v>
      </c>
      <c r="J33" s="124">
        <f>ROUND(((SUM(BE117:BE125))*I33),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3" t="s">
        <v>38</v>
      </c>
      <c r="F34" s="124">
        <f>ROUND((SUM(BF117:BF125)),  2)</f>
        <v>0</v>
      </c>
      <c r="G34" s="34"/>
      <c r="H34" s="34"/>
      <c r="I34" s="125">
        <v>0.15</v>
      </c>
      <c r="J34" s="124">
        <f>ROUND(((SUM(BF117:BF125))*I34),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39</v>
      </c>
      <c r="F35" s="124">
        <f>ROUND((SUM(BG117:BG125)),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40</v>
      </c>
      <c r="F36" s="124">
        <f>ROUND((SUM(BH117:BH125)),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41</v>
      </c>
      <c r="F37" s="124">
        <f>ROUND((SUM(BI117:BI125)),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6"/>
      <c r="D39" s="127" t="s">
        <v>42</v>
      </c>
      <c r="E39" s="128"/>
      <c r="F39" s="128"/>
      <c r="G39" s="129" t="s">
        <v>43</v>
      </c>
      <c r="H39" s="130" t="s">
        <v>44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105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17" t="str">
        <f>E7</f>
        <v>Oprava kolejí a výhybek v žst. Valašské Meziříčí</v>
      </c>
      <c r="F85" s="318"/>
      <c r="G85" s="318"/>
      <c r="H85" s="31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88" t="str">
        <f>E9</f>
        <v>VON - Vedlejší a ostatní náklady</v>
      </c>
      <c r="F87" s="319"/>
      <c r="G87" s="319"/>
      <c r="H87" s="31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4" t="s">
        <v>106</v>
      </c>
      <c r="D94" s="145"/>
      <c r="E94" s="145"/>
      <c r="F94" s="145"/>
      <c r="G94" s="145"/>
      <c r="H94" s="145"/>
      <c r="I94" s="145"/>
      <c r="J94" s="146" t="s">
        <v>107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7" t="s">
        <v>108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31" s="9" customFormat="1" ht="24.95" hidden="1" customHeight="1">
      <c r="B97" s="148"/>
      <c r="C97" s="149"/>
      <c r="D97" s="150" t="s">
        <v>298</v>
      </c>
      <c r="E97" s="151"/>
      <c r="F97" s="151"/>
      <c r="G97" s="151"/>
      <c r="H97" s="151"/>
      <c r="I97" s="151"/>
      <c r="J97" s="152">
        <f>J118</f>
        <v>0</v>
      </c>
      <c r="K97" s="149"/>
      <c r="L97" s="153"/>
    </row>
    <row r="98" spans="1:31" s="2" customFormat="1" ht="21.75" hidden="1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hidden="1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114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17" t="str">
        <f>E7</f>
        <v>Oprava kolejí a výhybek v žst. Valašské Meziříčí</v>
      </c>
      <c r="F107" s="318"/>
      <c r="G107" s="318"/>
      <c r="H107" s="318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88" t="str">
        <f>E9</f>
        <v>VON - Vedlejší a ostatní náklady</v>
      </c>
      <c r="F109" s="319"/>
      <c r="G109" s="319"/>
      <c r="H109" s="319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>
        <f>IF(J12="","",J12)</f>
        <v>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23</v>
      </c>
      <c r="D113" s="36"/>
      <c r="E113" s="36"/>
      <c r="F113" s="27" t="str">
        <f>E15</f>
        <v xml:space="preserve"> </v>
      </c>
      <c r="G113" s="36"/>
      <c r="H113" s="36"/>
      <c r="I113" s="29" t="s">
        <v>28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26</v>
      </c>
      <c r="D114" s="36"/>
      <c r="E114" s="36"/>
      <c r="F114" s="27" t="str">
        <f>IF(E18="","",E18)</f>
        <v>Vyplň údaj</v>
      </c>
      <c r="G114" s="36"/>
      <c r="H114" s="36"/>
      <c r="I114" s="29" t="s">
        <v>30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0"/>
      <c r="B116" s="161"/>
      <c r="C116" s="162" t="s">
        <v>115</v>
      </c>
      <c r="D116" s="163" t="s">
        <v>57</v>
      </c>
      <c r="E116" s="163" t="s">
        <v>53</v>
      </c>
      <c r="F116" s="163" t="s">
        <v>54</v>
      </c>
      <c r="G116" s="163" t="s">
        <v>116</v>
      </c>
      <c r="H116" s="163" t="s">
        <v>117</v>
      </c>
      <c r="I116" s="163" t="s">
        <v>118</v>
      </c>
      <c r="J116" s="163" t="s">
        <v>107</v>
      </c>
      <c r="K116" s="164" t="s">
        <v>119</v>
      </c>
      <c r="L116" s="165"/>
      <c r="M116" s="75" t="s">
        <v>1</v>
      </c>
      <c r="N116" s="76" t="s">
        <v>36</v>
      </c>
      <c r="O116" s="76" t="s">
        <v>120</v>
      </c>
      <c r="P116" s="76" t="s">
        <v>121</v>
      </c>
      <c r="Q116" s="76" t="s">
        <v>122</v>
      </c>
      <c r="R116" s="76" t="s">
        <v>123</v>
      </c>
      <c r="S116" s="76" t="s">
        <v>124</v>
      </c>
      <c r="T116" s="77" t="s">
        <v>125</v>
      </c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</row>
    <row r="117" spans="1:65" s="2" customFormat="1" ht="22.9" customHeight="1">
      <c r="A117" s="34"/>
      <c r="B117" s="35"/>
      <c r="C117" s="82" t="s">
        <v>126</v>
      </c>
      <c r="D117" s="36"/>
      <c r="E117" s="36"/>
      <c r="F117" s="36"/>
      <c r="G117" s="36"/>
      <c r="H117" s="36"/>
      <c r="I117" s="36"/>
      <c r="J117" s="166">
        <f>BK117</f>
        <v>0</v>
      </c>
      <c r="K117" s="36"/>
      <c r="L117" s="39"/>
      <c r="M117" s="78"/>
      <c r="N117" s="167"/>
      <c r="O117" s="79"/>
      <c r="P117" s="168">
        <f>P118</f>
        <v>0</v>
      </c>
      <c r="Q117" s="79"/>
      <c r="R117" s="168">
        <f>R118</f>
        <v>0</v>
      </c>
      <c r="S117" s="79"/>
      <c r="T117" s="169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71</v>
      </c>
      <c r="AU117" s="17" t="s">
        <v>109</v>
      </c>
      <c r="BK117" s="170">
        <f>BK118</f>
        <v>0</v>
      </c>
    </row>
    <row r="118" spans="1:65" s="12" customFormat="1" ht="25.9" customHeight="1">
      <c r="B118" s="171"/>
      <c r="C118" s="172"/>
      <c r="D118" s="173" t="s">
        <v>71</v>
      </c>
      <c r="E118" s="174" t="s">
        <v>299</v>
      </c>
      <c r="F118" s="174" t="s">
        <v>300</v>
      </c>
      <c r="G118" s="172"/>
      <c r="H118" s="172"/>
      <c r="I118" s="175"/>
      <c r="J118" s="176">
        <f>BK118</f>
        <v>0</v>
      </c>
      <c r="K118" s="172"/>
      <c r="L118" s="177"/>
      <c r="M118" s="178"/>
      <c r="N118" s="179"/>
      <c r="O118" s="179"/>
      <c r="P118" s="180">
        <f>SUM(P119:P125)</f>
        <v>0</v>
      </c>
      <c r="Q118" s="179"/>
      <c r="R118" s="180">
        <f>SUM(R119:R125)</f>
        <v>0</v>
      </c>
      <c r="S118" s="179"/>
      <c r="T118" s="181">
        <f>SUM(T119:T125)</f>
        <v>0</v>
      </c>
      <c r="AR118" s="182" t="s">
        <v>132</v>
      </c>
      <c r="AT118" s="183" t="s">
        <v>71</v>
      </c>
      <c r="AU118" s="183" t="s">
        <v>72</v>
      </c>
      <c r="AY118" s="182" t="s">
        <v>129</v>
      </c>
      <c r="BK118" s="184">
        <f>SUM(BK119:BK125)</f>
        <v>0</v>
      </c>
    </row>
    <row r="119" spans="1:65" s="2" customFormat="1" ht="16.5" customHeight="1">
      <c r="A119" s="34"/>
      <c r="B119" s="35"/>
      <c r="C119" s="187" t="s">
        <v>80</v>
      </c>
      <c r="D119" s="187" t="s">
        <v>134</v>
      </c>
      <c r="E119" s="188" t="s">
        <v>301</v>
      </c>
      <c r="F119" s="189" t="s">
        <v>302</v>
      </c>
      <c r="G119" s="190" t="s">
        <v>303</v>
      </c>
      <c r="H119" s="191">
        <v>20</v>
      </c>
      <c r="I119" s="192"/>
      <c r="J119" s="193">
        <f>ROUND(I119*H119,2)</f>
        <v>0</v>
      </c>
      <c r="K119" s="189" t="s">
        <v>138</v>
      </c>
      <c r="L119" s="39"/>
      <c r="M119" s="194" t="s">
        <v>1</v>
      </c>
      <c r="N119" s="195" t="s">
        <v>37</v>
      </c>
      <c r="O119" s="71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8" t="s">
        <v>139</v>
      </c>
      <c r="AT119" s="198" t="s">
        <v>134</v>
      </c>
      <c r="AU119" s="198" t="s">
        <v>80</v>
      </c>
      <c r="AY119" s="17" t="s">
        <v>129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7" t="s">
        <v>80</v>
      </c>
      <c r="BK119" s="199">
        <f>ROUND(I119*H119,2)</f>
        <v>0</v>
      </c>
      <c r="BL119" s="17" t="s">
        <v>139</v>
      </c>
      <c r="BM119" s="198" t="s">
        <v>304</v>
      </c>
    </row>
    <row r="120" spans="1:65" s="2" customFormat="1" ht="29.25">
      <c r="A120" s="34"/>
      <c r="B120" s="35"/>
      <c r="C120" s="36"/>
      <c r="D120" s="200" t="s">
        <v>141</v>
      </c>
      <c r="E120" s="36"/>
      <c r="F120" s="201" t="s">
        <v>305</v>
      </c>
      <c r="G120" s="36"/>
      <c r="H120" s="36"/>
      <c r="I120" s="202"/>
      <c r="J120" s="36"/>
      <c r="K120" s="36"/>
      <c r="L120" s="39"/>
      <c r="M120" s="203"/>
      <c r="N120" s="204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141</v>
      </c>
      <c r="AU120" s="17" t="s">
        <v>80</v>
      </c>
    </row>
    <row r="121" spans="1:65" s="2" customFormat="1" ht="37.9" customHeight="1">
      <c r="A121" s="34"/>
      <c r="B121" s="35"/>
      <c r="C121" s="187" t="s">
        <v>82</v>
      </c>
      <c r="D121" s="187" t="s">
        <v>134</v>
      </c>
      <c r="E121" s="188" t="s">
        <v>306</v>
      </c>
      <c r="F121" s="189" t="s">
        <v>307</v>
      </c>
      <c r="G121" s="190" t="s">
        <v>308</v>
      </c>
      <c r="H121" s="191">
        <v>1</v>
      </c>
      <c r="I121" s="192"/>
      <c r="J121" s="193">
        <f>ROUND(I121*H121,2)</f>
        <v>0</v>
      </c>
      <c r="K121" s="189" t="s">
        <v>138</v>
      </c>
      <c r="L121" s="39"/>
      <c r="M121" s="194" t="s">
        <v>1</v>
      </c>
      <c r="N121" s="195" t="s">
        <v>37</v>
      </c>
      <c r="O121" s="71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8" t="s">
        <v>139</v>
      </c>
      <c r="AT121" s="198" t="s">
        <v>134</v>
      </c>
      <c r="AU121" s="198" t="s">
        <v>80</v>
      </c>
      <c r="AY121" s="17" t="s">
        <v>129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7" t="s">
        <v>80</v>
      </c>
      <c r="BK121" s="199">
        <f>ROUND(I121*H121,2)</f>
        <v>0</v>
      </c>
      <c r="BL121" s="17" t="s">
        <v>139</v>
      </c>
      <c r="BM121" s="198" t="s">
        <v>309</v>
      </c>
    </row>
    <row r="122" spans="1:65" s="2" customFormat="1" ht="19.5">
      <c r="A122" s="34"/>
      <c r="B122" s="35"/>
      <c r="C122" s="36"/>
      <c r="D122" s="200" t="s">
        <v>141</v>
      </c>
      <c r="E122" s="36"/>
      <c r="F122" s="201" t="s">
        <v>307</v>
      </c>
      <c r="G122" s="36"/>
      <c r="H122" s="36"/>
      <c r="I122" s="202"/>
      <c r="J122" s="36"/>
      <c r="K122" s="36"/>
      <c r="L122" s="39"/>
      <c r="M122" s="203"/>
      <c r="N122" s="204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141</v>
      </c>
      <c r="AU122" s="17" t="s">
        <v>80</v>
      </c>
    </row>
    <row r="123" spans="1:65" s="2" customFormat="1" ht="16.5" customHeight="1">
      <c r="A123" s="34"/>
      <c r="B123" s="35"/>
      <c r="C123" s="187" t="s">
        <v>157</v>
      </c>
      <c r="D123" s="187" t="s">
        <v>134</v>
      </c>
      <c r="E123" s="188" t="s">
        <v>310</v>
      </c>
      <c r="F123" s="189" t="s">
        <v>311</v>
      </c>
      <c r="G123" s="190" t="s">
        <v>203</v>
      </c>
      <c r="H123" s="191">
        <v>1000</v>
      </c>
      <c r="I123" s="192"/>
      <c r="J123" s="193">
        <f>ROUND(I123*H123,2)</f>
        <v>0</v>
      </c>
      <c r="K123" s="189" t="s">
        <v>138</v>
      </c>
      <c r="L123" s="39"/>
      <c r="M123" s="194" t="s">
        <v>1</v>
      </c>
      <c r="N123" s="195" t="s">
        <v>37</v>
      </c>
      <c r="O123" s="7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139</v>
      </c>
      <c r="AT123" s="198" t="s">
        <v>134</v>
      </c>
      <c r="AU123" s="198" t="s">
        <v>80</v>
      </c>
      <c r="AY123" s="17" t="s">
        <v>129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80</v>
      </c>
      <c r="BK123" s="199">
        <f>ROUND(I123*H123,2)</f>
        <v>0</v>
      </c>
      <c r="BL123" s="17" t="s">
        <v>139</v>
      </c>
      <c r="BM123" s="198" t="s">
        <v>312</v>
      </c>
    </row>
    <row r="124" spans="1:65" s="2" customFormat="1" ht="29.25">
      <c r="A124" s="34"/>
      <c r="B124" s="35"/>
      <c r="C124" s="36"/>
      <c r="D124" s="200" t="s">
        <v>141</v>
      </c>
      <c r="E124" s="36"/>
      <c r="F124" s="201" t="s">
        <v>313</v>
      </c>
      <c r="G124" s="36"/>
      <c r="H124" s="36"/>
      <c r="I124" s="202"/>
      <c r="J124" s="36"/>
      <c r="K124" s="36"/>
      <c r="L124" s="39"/>
      <c r="M124" s="203"/>
      <c r="N124" s="204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141</v>
      </c>
      <c r="AU124" s="17" t="s">
        <v>80</v>
      </c>
    </row>
    <row r="125" spans="1:65" s="2" customFormat="1" ht="19.5">
      <c r="A125" s="34"/>
      <c r="B125" s="35"/>
      <c r="C125" s="36"/>
      <c r="D125" s="200" t="s">
        <v>265</v>
      </c>
      <c r="E125" s="36"/>
      <c r="F125" s="237" t="s">
        <v>314</v>
      </c>
      <c r="G125" s="36"/>
      <c r="H125" s="36"/>
      <c r="I125" s="202"/>
      <c r="J125" s="36"/>
      <c r="K125" s="36"/>
      <c r="L125" s="39"/>
      <c r="M125" s="251"/>
      <c r="N125" s="252"/>
      <c r="O125" s="253"/>
      <c r="P125" s="253"/>
      <c r="Q125" s="253"/>
      <c r="R125" s="253"/>
      <c r="S125" s="253"/>
      <c r="T125" s="25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265</v>
      </c>
      <c r="AU125" s="17" t="s">
        <v>80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+aCf7hPlQv9Gqjb+axpvqbzmKjPmL6I1nOy++96kcdvE1gShmN1GT7CPjW51qqzk8BoVlhKq5t1J05L2f7RDpw==" saltValue="McZIWhPP5SkebNU/1aGrtPRF0O0nVLjr+lUns2oBG4EtCuwIQb/ytT5wcjbumzRQHbxZ1DZDsW1Y0SZpJIwUxw==" spinCount="100000" sheet="1" objects="1" scenarios="1" formatColumns="0" formatRows="0" autoFilter="0"/>
  <autoFilter ref="C116:K12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315</v>
      </c>
      <c r="H4" s="20"/>
    </row>
    <row r="5" spans="1:8" s="1" customFormat="1" ht="12" customHeight="1">
      <c r="B5" s="20"/>
      <c r="C5" s="255" t="s">
        <v>13</v>
      </c>
      <c r="D5" s="316" t="s">
        <v>14</v>
      </c>
      <c r="E5" s="309"/>
      <c r="F5" s="309"/>
      <c r="H5" s="20"/>
    </row>
    <row r="6" spans="1:8" s="1" customFormat="1" ht="36.950000000000003" customHeight="1">
      <c r="B6" s="20"/>
      <c r="C6" s="256" t="s">
        <v>16</v>
      </c>
      <c r="D6" s="320" t="s">
        <v>17</v>
      </c>
      <c r="E6" s="309"/>
      <c r="F6" s="309"/>
      <c r="H6" s="20"/>
    </row>
    <row r="7" spans="1:8" s="1" customFormat="1" ht="16.5" customHeight="1">
      <c r="B7" s="20"/>
      <c r="C7" s="113" t="s">
        <v>22</v>
      </c>
      <c r="D7" s="115">
        <f>'Rekapitulace stavby'!AN8</f>
        <v>0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0"/>
      <c r="B9" s="257"/>
      <c r="C9" s="258" t="s">
        <v>53</v>
      </c>
      <c r="D9" s="259" t="s">
        <v>54</v>
      </c>
      <c r="E9" s="259" t="s">
        <v>116</v>
      </c>
      <c r="F9" s="260" t="s">
        <v>316</v>
      </c>
      <c r="G9" s="160"/>
      <c r="H9" s="257"/>
    </row>
    <row r="10" spans="1:8" s="2" customFormat="1" ht="26.45" customHeight="1">
      <c r="A10" s="34"/>
      <c r="B10" s="39"/>
      <c r="C10" s="261" t="s">
        <v>317</v>
      </c>
      <c r="D10" s="261" t="s">
        <v>78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2" t="s">
        <v>318</v>
      </c>
      <c r="D11" s="263" t="s">
        <v>1</v>
      </c>
      <c r="E11" s="264" t="s">
        <v>1</v>
      </c>
      <c r="F11" s="265">
        <v>0</v>
      </c>
      <c r="G11" s="34"/>
      <c r="H11" s="39"/>
    </row>
    <row r="12" spans="1:8" s="2" customFormat="1" ht="16.899999999999999" customHeight="1">
      <c r="A12" s="34"/>
      <c r="B12" s="39"/>
      <c r="C12" s="262" t="s">
        <v>86</v>
      </c>
      <c r="D12" s="263" t="s">
        <v>1</v>
      </c>
      <c r="E12" s="264" t="s">
        <v>1</v>
      </c>
      <c r="F12" s="265">
        <v>0.94299999999999995</v>
      </c>
      <c r="G12" s="34"/>
      <c r="H12" s="39"/>
    </row>
    <row r="13" spans="1:8" s="2" customFormat="1" ht="16.899999999999999" customHeight="1">
      <c r="A13" s="34"/>
      <c r="B13" s="39"/>
      <c r="C13" s="266" t="s">
        <v>1</v>
      </c>
      <c r="D13" s="266" t="s">
        <v>149</v>
      </c>
      <c r="E13" s="17" t="s">
        <v>1</v>
      </c>
      <c r="F13" s="267">
        <v>0.121</v>
      </c>
      <c r="G13" s="34"/>
      <c r="H13" s="39"/>
    </row>
    <row r="14" spans="1:8" s="2" customFormat="1" ht="16.899999999999999" customHeight="1">
      <c r="A14" s="34"/>
      <c r="B14" s="39"/>
      <c r="C14" s="266" t="s">
        <v>1</v>
      </c>
      <c r="D14" s="266" t="s">
        <v>150</v>
      </c>
      <c r="E14" s="17" t="s">
        <v>1</v>
      </c>
      <c r="F14" s="267">
        <v>9.6000000000000002E-2</v>
      </c>
      <c r="G14" s="34"/>
      <c r="H14" s="39"/>
    </row>
    <row r="15" spans="1:8" s="2" customFormat="1" ht="16.899999999999999" customHeight="1">
      <c r="A15" s="34"/>
      <c r="B15" s="39"/>
      <c r="C15" s="266" t="s">
        <v>1</v>
      </c>
      <c r="D15" s="266" t="s">
        <v>151</v>
      </c>
      <c r="E15" s="17" t="s">
        <v>1</v>
      </c>
      <c r="F15" s="267">
        <v>7.1999999999999995E-2</v>
      </c>
      <c r="G15" s="34"/>
      <c r="H15" s="39"/>
    </row>
    <row r="16" spans="1:8" s="2" customFormat="1" ht="16.899999999999999" customHeight="1">
      <c r="A16" s="34"/>
      <c r="B16" s="39"/>
      <c r="C16" s="266" t="s">
        <v>1</v>
      </c>
      <c r="D16" s="266" t="s">
        <v>152</v>
      </c>
      <c r="E16" s="17" t="s">
        <v>1</v>
      </c>
      <c r="F16" s="267">
        <v>0.19500000000000001</v>
      </c>
      <c r="G16" s="34"/>
      <c r="H16" s="39"/>
    </row>
    <row r="17" spans="1:8" s="2" customFormat="1" ht="16.899999999999999" customHeight="1">
      <c r="A17" s="34"/>
      <c r="B17" s="39"/>
      <c r="C17" s="266" t="s">
        <v>1</v>
      </c>
      <c r="D17" s="266" t="s">
        <v>153</v>
      </c>
      <c r="E17" s="17" t="s">
        <v>1</v>
      </c>
      <c r="F17" s="267">
        <v>0.17100000000000001</v>
      </c>
      <c r="G17" s="34"/>
      <c r="H17" s="39"/>
    </row>
    <row r="18" spans="1:8" s="2" customFormat="1" ht="16.899999999999999" customHeight="1">
      <c r="A18" s="34"/>
      <c r="B18" s="39"/>
      <c r="C18" s="266" t="s">
        <v>1</v>
      </c>
      <c r="D18" s="266" t="s">
        <v>154</v>
      </c>
      <c r="E18" s="17" t="s">
        <v>1</v>
      </c>
      <c r="F18" s="267">
        <v>0.14399999999999999</v>
      </c>
      <c r="G18" s="34"/>
      <c r="H18" s="39"/>
    </row>
    <row r="19" spans="1:8" s="2" customFormat="1" ht="16.899999999999999" customHeight="1">
      <c r="A19" s="34"/>
      <c r="B19" s="39"/>
      <c r="C19" s="266" t="s">
        <v>1</v>
      </c>
      <c r="D19" s="266" t="s">
        <v>155</v>
      </c>
      <c r="E19" s="17" t="s">
        <v>1</v>
      </c>
      <c r="F19" s="267">
        <v>0.14399999999999999</v>
      </c>
      <c r="G19" s="34"/>
      <c r="H19" s="39"/>
    </row>
    <row r="20" spans="1:8" s="2" customFormat="1" ht="16.899999999999999" customHeight="1">
      <c r="A20" s="34"/>
      <c r="B20" s="39"/>
      <c r="C20" s="266" t="s">
        <v>86</v>
      </c>
      <c r="D20" s="266" t="s">
        <v>156</v>
      </c>
      <c r="E20" s="17" t="s">
        <v>1</v>
      </c>
      <c r="F20" s="267">
        <v>0.94299999999999995</v>
      </c>
      <c r="G20" s="34"/>
      <c r="H20" s="39"/>
    </row>
    <row r="21" spans="1:8" s="2" customFormat="1" ht="16.899999999999999" customHeight="1">
      <c r="A21" s="34"/>
      <c r="B21" s="39"/>
      <c r="C21" s="268" t="s">
        <v>319</v>
      </c>
      <c r="D21" s="34"/>
      <c r="E21" s="34"/>
      <c r="F21" s="34"/>
      <c r="G21" s="34"/>
      <c r="H21" s="39"/>
    </row>
    <row r="22" spans="1:8" s="2" customFormat="1" ht="16.899999999999999" customHeight="1">
      <c r="A22" s="34"/>
      <c r="B22" s="39"/>
      <c r="C22" s="266" t="s">
        <v>143</v>
      </c>
      <c r="D22" s="266" t="s">
        <v>144</v>
      </c>
      <c r="E22" s="17" t="s">
        <v>145</v>
      </c>
      <c r="F22" s="267">
        <v>0.94299999999999995</v>
      </c>
      <c r="G22" s="34"/>
      <c r="H22" s="39"/>
    </row>
    <row r="23" spans="1:8" s="2" customFormat="1" ht="16.899999999999999" customHeight="1">
      <c r="A23" s="34"/>
      <c r="B23" s="39"/>
      <c r="C23" s="266" t="s">
        <v>158</v>
      </c>
      <c r="D23" s="266" t="s">
        <v>159</v>
      </c>
      <c r="E23" s="17" t="s">
        <v>160</v>
      </c>
      <c r="F23" s="267">
        <v>1791.7</v>
      </c>
      <c r="G23" s="34"/>
      <c r="H23" s="39"/>
    </row>
    <row r="24" spans="1:8" s="2" customFormat="1" ht="16.899999999999999" customHeight="1">
      <c r="A24" s="34"/>
      <c r="B24" s="39"/>
      <c r="C24" s="266" t="s">
        <v>177</v>
      </c>
      <c r="D24" s="266" t="s">
        <v>178</v>
      </c>
      <c r="E24" s="17" t="s">
        <v>160</v>
      </c>
      <c r="F24" s="267">
        <v>1131.5999999999999</v>
      </c>
      <c r="G24" s="34"/>
      <c r="H24" s="39"/>
    </row>
    <row r="25" spans="1:8" s="2" customFormat="1" ht="16.899999999999999" customHeight="1">
      <c r="A25" s="34"/>
      <c r="B25" s="39"/>
      <c r="C25" s="266" t="s">
        <v>183</v>
      </c>
      <c r="D25" s="266" t="s">
        <v>184</v>
      </c>
      <c r="E25" s="17" t="s">
        <v>145</v>
      </c>
      <c r="F25" s="267">
        <v>0.94299999999999995</v>
      </c>
      <c r="G25" s="34"/>
      <c r="H25" s="39"/>
    </row>
    <row r="26" spans="1:8" s="2" customFormat="1" ht="16.899999999999999" customHeight="1">
      <c r="A26" s="34"/>
      <c r="B26" s="39"/>
      <c r="C26" s="266" t="s">
        <v>207</v>
      </c>
      <c r="D26" s="266" t="s">
        <v>208</v>
      </c>
      <c r="E26" s="17" t="s">
        <v>145</v>
      </c>
      <c r="F26" s="267">
        <v>2.169</v>
      </c>
      <c r="G26" s="34"/>
      <c r="H26" s="39"/>
    </row>
    <row r="27" spans="1:8" s="2" customFormat="1" ht="16.899999999999999" customHeight="1">
      <c r="A27" s="34"/>
      <c r="B27" s="39"/>
      <c r="C27" s="266" t="s">
        <v>224</v>
      </c>
      <c r="D27" s="266" t="s">
        <v>225</v>
      </c>
      <c r="E27" s="17" t="s">
        <v>226</v>
      </c>
      <c r="F27" s="267">
        <v>115</v>
      </c>
      <c r="G27" s="34"/>
      <c r="H27" s="39"/>
    </row>
    <row r="28" spans="1:8" s="2" customFormat="1" ht="16.899999999999999" customHeight="1">
      <c r="A28" s="34"/>
      <c r="B28" s="39"/>
      <c r="C28" s="266" t="s">
        <v>213</v>
      </c>
      <c r="D28" s="266" t="s">
        <v>214</v>
      </c>
      <c r="E28" s="17" t="s">
        <v>203</v>
      </c>
      <c r="F28" s="267">
        <v>2263.1999999999998</v>
      </c>
      <c r="G28" s="34"/>
      <c r="H28" s="39"/>
    </row>
    <row r="29" spans="1:8" s="2" customFormat="1" ht="16.899999999999999" customHeight="1">
      <c r="A29" s="34"/>
      <c r="B29" s="39"/>
      <c r="C29" s="266" t="s">
        <v>219</v>
      </c>
      <c r="D29" s="266" t="s">
        <v>220</v>
      </c>
      <c r="E29" s="17" t="s">
        <v>203</v>
      </c>
      <c r="F29" s="267">
        <v>2263.1999999999998</v>
      </c>
      <c r="G29" s="34"/>
      <c r="H29" s="39"/>
    </row>
    <row r="30" spans="1:8" s="2" customFormat="1" ht="16.899999999999999" customHeight="1">
      <c r="A30" s="34"/>
      <c r="B30" s="39"/>
      <c r="C30" s="266" t="s">
        <v>276</v>
      </c>
      <c r="D30" s="266" t="s">
        <v>277</v>
      </c>
      <c r="E30" s="17" t="s">
        <v>250</v>
      </c>
      <c r="F30" s="267">
        <v>586.88</v>
      </c>
      <c r="G30" s="34"/>
      <c r="H30" s="39"/>
    </row>
    <row r="31" spans="1:8" s="2" customFormat="1" ht="16.899999999999999" customHeight="1">
      <c r="A31" s="34"/>
      <c r="B31" s="39"/>
      <c r="C31" s="266" t="s">
        <v>283</v>
      </c>
      <c r="D31" s="266" t="s">
        <v>284</v>
      </c>
      <c r="E31" s="17" t="s">
        <v>250</v>
      </c>
      <c r="F31" s="267">
        <v>235.75</v>
      </c>
      <c r="G31" s="34"/>
      <c r="H31" s="39"/>
    </row>
    <row r="32" spans="1:8" s="2" customFormat="1" ht="16.899999999999999" customHeight="1">
      <c r="A32" s="34"/>
      <c r="B32" s="39"/>
      <c r="C32" s="262" t="s">
        <v>320</v>
      </c>
      <c r="D32" s="263" t="s">
        <v>1</v>
      </c>
      <c r="E32" s="264" t="s">
        <v>1</v>
      </c>
      <c r="F32" s="265">
        <v>0.65500000000000003</v>
      </c>
      <c r="G32" s="34"/>
      <c r="H32" s="39"/>
    </row>
    <row r="33" spans="1:8" s="2" customFormat="1" ht="16.899999999999999" customHeight="1">
      <c r="A33" s="34"/>
      <c r="B33" s="39"/>
      <c r="C33" s="266" t="s">
        <v>1</v>
      </c>
      <c r="D33" s="266" t="s">
        <v>149</v>
      </c>
      <c r="E33" s="17" t="s">
        <v>1</v>
      </c>
      <c r="F33" s="267">
        <v>0.121</v>
      </c>
      <c r="G33" s="34"/>
      <c r="H33" s="39"/>
    </row>
    <row r="34" spans="1:8" s="2" customFormat="1" ht="16.899999999999999" customHeight="1">
      <c r="A34" s="34"/>
      <c r="B34" s="39"/>
      <c r="C34" s="266" t="s">
        <v>1</v>
      </c>
      <c r="D34" s="266" t="s">
        <v>150</v>
      </c>
      <c r="E34" s="17" t="s">
        <v>1</v>
      </c>
      <c r="F34" s="267">
        <v>9.6000000000000002E-2</v>
      </c>
      <c r="G34" s="34"/>
      <c r="H34" s="39"/>
    </row>
    <row r="35" spans="1:8" s="2" customFormat="1" ht="16.899999999999999" customHeight="1">
      <c r="A35" s="34"/>
      <c r="B35" s="39"/>
      <c r="C35" s="266" t="s">
        <v>1</v>
      </c>
      <c r="D35" s="266" t="s">
        <v>151</v>
      </c>
      <c r="E35" s="17" t="s">
        <v>1</v>
      </c>
      <c r="F35" s="267">
        <v>7.1999999999999995E-2</v>
      </c>
      <c r="G35" s="34"/>
      <c r="H35" s="39"/>
    </row>
    <row r="36" spans="1:8" s="2" customFormat="1" ht="16.899999999999999" customHeight="1">
      <c r="A36" s="34"/>
      <c r="B36" s="39"/>
      <c r="C36" s="266" t="s">
        <v>1</v>
      </c>
      <c r="D36" s="266" t="s">
        <v>152</v>
      </c>
      <c r="E36" s="17" t="s">
        <v>1</v>
      </c>
      <c r="F36" s="267">
        <v>0.19500000000000001</v>
      </c>
      <c r="G36" s="34"/>
      <c r="H36" s="39"/>
    </row>
    <row r="37" spans="1:8" s="2" customFormat="1" ht="16.899999999999999" customHeight="1">
      <c r="A37" s="34"/>
      <c r="B37" s="39"/>
      <c r="C37" s="266" t="s">
        <v>1</v>
      </c>
      <c r="D37" s="266" t="s">
        <v>153</v>
      </c>
      <c r="E37" s="17" t="s">
        <v>1</v>
      </c>
      <c r="F37" s="267">
        <v>0.17100000000000001</v>
      </c>
      <c r="G37" s="34"/>
      <c r="H37" s="39"/>
    </row>
    <row r="38" spans="1:8" s="2" customFormat="1" ht="16.899999999999999" customHeight="1">
      <c r="A38" s="34"/>
      <c r="B38" s="39"/>
      <c r="C38" s="266" t="s">
        <v>320</v>
      </c>
      <c r="D38" s="266" t="s">
        <v>156</v>
      </c>
      <c r="E38" s="17" t="s">
        <v>1</v>
      </c>
      <c r="F38" s="267">
        <v>0.65500000000000003</v>
      </c>
      <c r="G38" s="34"/>
      <c r="H38" s="39"/>
    </row>
    <row r="39" spans="1:8" s="2" customFormat="1" ht="16.899999999999999" customHeight="1">
      <c r="A39" s="34"/>
      <c r="B39" s="39"/>
      <c r="C39" s="262" t="s">
        <v>88</v>
      </c>
      <c r="D39" s="263" t="s">
        <v>1</v>
      </c>
      <c r="E39" s="264" t="s">
        <v>1</v>
      </c>
      <c r="F39" s="265">
        <v>660.1</v>
      </c>
      <c r="G39" s="34"/>
      <c r="H39" s="39"/>
    </row>
    <row r="40" spans="1:8" s="2" customFormat="1" ht="16.899999999999999" customHeight="1">
      <c r="A40" s="34"/>
      <c r="B40" s="39"/>
      <c r="C40" s="266" t="s">
        <v>88</v>
      </c>
      <c r="D40" s="266" t="s">
        <v>193</v>
      </c>
      <c r="E40" s="17" t="s">
        <v>1</v>
      </c>
      <c r="F40" s="267">
        <v>660.1</v>
      </c>
      <c r="G40" s="34"/>
      <c r="H40" s="39"/>
    </row>
    <row r="41" spans="1:8" s="2" customFormat="1" ht="16.899999999999999" customHeight="1">
      <c r="A41" s="34"/>
      <c r="B41" s="39"/>
      <c r="C41" s="268" t="s">
        <v>319</v>
      </c>
      <c r="D41" s="34"/>
      <c r="E41" s="34"/>
      <c r="F41" s="34"/>
      <c r="G41" s="34"/>
      <c r="H41" s="39"/>
    </row>
    <row r="42" spans="1:8" s="2" customFormat="1" ht="16.899999999999999" customHeight="1">
      <c r="A42" s="34"/>
      <c r="B42" s="39"/>
      <c r="C42" s="266" t="s">
        <v>189</v>
      </c>
      <c r="D42" s="266" t="s">
        <v>190</v>
      </c>
      <c r="E42" s="17" t="s">
        <v>160</v>
      </c>
      <c r="F42" s="267">
        <v>660.1</v>
      </c>
      <c r="G42" s="34"/>
      <c r="H42" s="39"/>
    </row>
    <row r="43" spans="1:8" s="2" customFormat="1" ht="16.899999999999999" customHeight="1">
      <c r="A43" s="34"/>
      <c r="B43" s="39"/>
      <c r="C43" s="266" t="s">
        <v>248</v>
      </c>
      <c r="D43" s="266" t="s">
        <v>249</v>
      </c>
      <c r="E43" s="17" t="s">
        <v>250</v>
      </c>
      <c r="F43" s="267">
        <v>3045.89</v>
      </c>
      <c r="G43" s="34"/>
      <c r="H43" s="39"/>
    </row>
    <row r="44" spans="1:8" s="2" customFormat="1" ht="16.899999999999999" customHeight="1">
      <c r="A44" s="34"/>
      <c r="B44" s="39"/>
      <c r="C44" s="262" t="s">
        <v>91</v>
      </c>
      <c r="D44" s="263" t="s">
        <v>1</v>
      </c>
      <c r="E44" s="264" t="s">
        <v>1</v>
      </c>
      <c r="F44" s="265">
        <v>139.41999999999999</v>
      </c>
      <c r="G44" s="34"/>
      <c r="H44" s="39"/>
    </row>
    <row r="45" spans="1:8" s="2" customFormat="1" ht="16.899999999999999" customHeight="1">
      <c r="A45" s="34"/>
      <c r="B45" s="39"/>
      <c r="C45" s="266" t="s">
        <v>91</v>
      </c>
      <c r="D45" s="266" t="s">
        <v>234</v>
      </c>
      <c r="E45" s="17" t="s">
        <v>1</v>
      </c>
      <c r="F45" s="267">
        <v>139.41999999999999</v>
      </c>
      <c r="G45" s="34"/>
      <c r="H45" s="39"/>
    </row>
    <row r="46" spans="1:8" s="2" customFormat="1" ht="16.899999999999999" customHeight="1">
      <c r="A46" s="34"/>
      <c r="B46" s="39"/>
      <c r="C46" s="268" t="s">
        <v>319</v>
      </c>
      <c r="D46" s="34"/>
      <c r="E46" s="34"/>
      <c r="F46" s="34"/>
      <c r="G46" s="34"/>
      <c r="H46" s="39"/>
    </row>
    <row r="47" spans="1:8" s="2" customFormat="1" ht="16.899999999999999" customHeight="1">
      <c r="A47" s="34"/>
      <c r="B47" s="39"/>
      <c r="C47" s="266" t="s">
        <v>230</v>
      </c>
      <c r="D47" s="266" t="s">
        <v>231</v>
      </c>
      <c r="E47" s="17" t="s">
        <v>160</v>
      </c>
      <c r="F47" s="267">
        <v>139.41999999999999</v>
      </c>
      <c r="G47" s="34"/>
      <c r="H47" s="39"/>
    </row>
    <row r="48" spans="1:8" s="2" customFormat="1" ht="16.899999999999999" customHeight="1">
      <c r="A48" s="34"/>
      <c r="B48" s="39"/>
      <c r="C48" s="266" t="s">
        <v>254</v>
      </c>
      <c r="D48" s="266" t="s">
        <v>255</v>
      </c>
      <c r="E48" s="17" t="s">
        <v>250</v>
      </c>
      <c r="F48" s="267">
        <v>237.01400000000001</v>
      </c>
      <c r="G48" s="34"/>
      <c r="H48" s="39"/>
    </row>
    <row r="49" spans="1:8" s="2" customFormat="1" ht="16.899999999999999" customHeight="1">
      <c r="A49" s="34"/>
      <c r="B49" s="39"/>
      <c r="C49" s="262" t="s">
        <v>93</v>
      </c>
      <c r="D49" s="263" t="s">
        <v>1</v>
      </c>
      <c r="E49" s="264" t="s">
        <v>1</v>
      </c>
      <c r="F49" s="265">
        <v>3045.89</v>
      </c>
      <c r="G49" s="34"/>
      <c r="H49" s="39"/>
    </row>
    <row r="50" spans="1:8" s="2" customFormat="1" ht="16.899999999999999" customHeight="1">
      <c r="A50" s="34"/>
      <c r="B50" s="39"/>
      <c r="C50" s="266" t="s">
        <v>93</v>
      </c>
      <c r="D50" s="266" t="s">
        <v>252</v>
      </c>
      <c r="E50" s="17" t="s">
        <v>1</v>
      </c>
      <c r="F50" s="267">
        <v>3045.89</v>
      </c>
      <c r="G50" s="34"/>
      <c r="H50" s="39"/>
    </row>
    <row r="51" spans="1:8" s="2" customFormat="1" ht="16.899999999999999" customHeight="1">
      <c r="A51" s="34"/>
      <c r="B51" s="39"/>
      <c r="C51" s="268" t="s">
        <v>319</v>
      </c>
      <c r="D51" s="34"/>
      <c r="E51" s="34"/>
      <c r="F51" s="34"/>
      <c r="G51" s="34"/>
      <c r="H51" s="39"/>
    </row>
    <row r="52" spans="1:8" s="2" customFormat="1" ht="16.899999999999999" customHeight="1">
      <c r="A52" s="34"/>
      <c r="B52" s="39"/>
      <c r="C52" s="266" t="s">
        <v>248</v>
      </c>
      <c r="D52" s="266" t="s">
        <v>249</v>
      </c>
      <c r="E52" s="17" t="s">
        <v>250</v>
      </c>
      <c r="F52" s="267">
        <v>3045.89</v>
      </c>
      <c r="G52" s="34"/>
      <c r="H52" s="39"/>
    </row>
    <row r="53" spans="1:8" s="2" customFormat="1" ht="16.899999999999999" customHeight="1">
      <c r="A53" s="34"/>
      <c r="B53" s="39"/>
      <c r="C53" s="266" t="s">
        <v>261</v>
      </c>
      <c r="D53" s="266" t="s">
        <v>262</v>
      </c>
      <c r="E53" s="17" t="s">
        <v>250</v>
      </c>
      <c r="F53" s="267">
        <v>3282.904</v>
      </c>
      <c r="G53" s="34"/>
      <c r="H53" s="39"/>
    </row>
    <row r="54" spans="1:8" s="2" customFormat="1" ht="16.899999999999999" customHeight="1">
      <c r="A54" s="34"/>
      <c r="B54" s="39"/>
      <c r="C54" s="262" t="s">
        <v>95</v>
      </c>
      <c r="D54" s="263" t="s">
        <v>1</v>
      </c>
      <c r="E54" s="264" t="s">
        <v>1</v>
      </c>
      <c r="F54" s="265">
        <v>237.01400000000001</v>
      </c>
      <c r="G54" s="34"/>
      <c r="H54" s="39"/>
    </row>
    <row r="55" spans="1:8" s="2" customFormat="1" ht="16.899999999999999" customHeight="1">
      <c r="A55" s="34"/>
      <c r="B55" s="39"/>
      <c r="C55" s="266" t="s">
        <v>95</v>
      </c>
      <c r="D55" s="266" t="s">
        <v>257</v>
      </c>
      <c r="E55" s="17" t="s">
        <v>1</v>
      </c>
      <c r="F55" s="267">
        <v>237.01400000000001</v>
      </c>
      <c r="G55" s="34"/>
      <c r="H55" s="39"/>
    </row>
    <row r="56" spans="1:8" s="2" customFormat="1" ht="16.899999999999999" customHeight="1">
      <c r="A56" s="34"/>
      <c r="B56" s="39"/>
      <c r="C56" s="268" t="s">
        <v>319</v>
      </c>
      <c r="D56" s="34"/>
      <c r="E56" s="34"/>
      <c r="F56" s="34"/>
      <c r="G56" s="34"/>
      <c r="H56" s="39"/>
    </row>
    <row r="57" spans="1:8" s="2" customFormat="1" ht="16.899999999999999" customHeight="1">
      <c r="A57" s="34"/>
      <c r="B57" s="39"/>
      <c r="C57" s="266" t="s">
        <v>254</v>
      </c>
      <c r="D57" s="266" t="s">
        <v>255</v>
      </c>
      <c r="E57" s="17" t="s">
        <v>250</v>
      </c>
      <c r="F57" s="267">
        <v>237.01400000000001</v>
      </c>
      <c r="G57" s="34"/>
      <c r="H57" s="39"/>
    </row>
    <row r="58" spans="1:8" s="2" customFormat="1" ht="16.899999999999999" customHeight="1">
      <c r="A58" s="34"/>
      <c r="B58" s="39"/>
      <c r="C58" s="266" t="s">
        <v>261</v>
      </c>
      <c r="D58" s="266" t="s">
        <v>262</v>
      </c>
      <c r="E58" s="17" t="s">
        <v>250</v>
      </c>
      <c r="F58" s="267">
        <v>3282.904</v>
      </c>
      <c r="G58" s="34"/>
      <c r="H58" s="39"/>
    </row>
    <row r="59" spans="1:8" s="2" customFormat="1" ht="16.899999999999999" customHeight="1">
      <c r="A59" s="34"/>
      <c r="B59" s="39"/>
      <c r="C59" s="262" t="s">
        <v>97</v>
      </c>
      <c r="D59" s="263" t="s">
        <v>1</v>
      </c>
      <c r="E59" s="264" t="s">
        <v>1</v>
      </c>
      <c r="F59" s="265">
        <v>1791.7</v>
      </c>
      <c r="G59" s="34"/>
      <c r="H59" s="39"/>
    </row>
    <row r="60" spans="1:8" s="2" customFormat="1" ht="16.899999999999999" customHeight="1">
      <c r="A60" s="34"/>
      <c r="B60" s="39"/>
      <c r="C60" s="266" t="s">
        <v>97</v>
      </c>
      <c r="D60" s="266" t="s">
        <v>163</v>
      </c>
      <c r="E60" s="17" t="s">
        <v>1</v>
      </c>
      <c r="F60" s="267">
        <v>1791.7</v>
      </c>
      <c r="G60" s="34"/>
      <c r="H60" s="39"/>
    </row>
    <row r="61" spans="1:8" s="2" customFormat="1" ht="16.899999999999999" customHeight="1">
      <c r="A61" s="34"/>
      <c r="B61" s="39"/>
      <c r="C61" s="268" t="s">
        <v>319</v>
      </c>
      <c r="D61" s="34"/>
      <c r="E61" s="34"/>
      <c r="F61" s="34"/>
      <c r="G61" s="34"/>
      <c r="H61" s="39"/>
    </row>
    <row r="62" spans="1:8" s="2" customFormat="1" ht="16.899999999999999" customHeight="1">
      <c r="A62" s="34"/>
      <c r="B62" s="39"/>
      <c r="C62" s="266" t="s">
        <v>158</v>
      </c>
      <c r="D62" s="266" t="s">
        <v>159</v>
      </c>
      <c r="E62" s="17" t="s">
        <v>160</v>
      </c>
      <c r="F62" s="267">
        <v>1791.7</v>
      </c>
      <c r="G62" s="34"/>
      <c r="H62" s="39"/>
    </row>
    <row r="63" spans="1:8" s="2" customFormat="1" ht="16.899999999999999" customHeight="1">
      <c r="A63" s="34"/>
      <c r="B63" s="39"/>
      <c r="C63" s="266" t="s">
        <v>189</v>
      </c>
      <c r="D63" s="266" t="s">
        <v>190</v>
      </c>
      <c r="E63" s="17" t="s">
        <v>160</v>
      </c>
      <c r="F63" s="267">
        <v>660.1</v>
      </c>
      <c r="G63" s="34"/>
      <c r="H63" s="39"/>
    </row>
    <row r="64" spans="1:8" s="2" customFormat="1" ht="16.899999999999999" customHeight="1">
      <c r="A64" s="34"/>
      <c r="B64" s="39"/>
      <c r="C64" s="262" t="s">
        <v>321</v>
      </c>
      <c r="D64" s="263" t="s">
        <v>1</v>
      </c>
      <c r="E64" s="264" t="s">
        <v>1</v>
      </c>
      <c r="F64" s="265">
        <v>0</v>
      </c>
      <c r="G64" s="34"/>
      <c r="H64" s="39"/>
    </row>
    <row r="65" spans="1:8" s="2" customFormat="1" ht="16.899999999999999" customHeight="1">
      <c r="A65" s="34"/>
      <c r="B65" s="39"/>
      <c r="C65" s="262" t="s">
        <v>100</v>
      </c>
      <c r="D65" s="263" t="s">
        <v>1</v>
      </c>
      <c r="E65" s="264" t="s">
        <v>1</v>
      </c>
      <c r="F65" s="265">
        <v>1394.2</v>
      </c>
      <c r="G65" s="34"/>
      <c r="H65" s="39"/>
    </row>
    <row r="66" spans="1:8" s="2" customFormat="1" ht="16.899999999999999" customHeight="1">
      <c r="A66" s="34"/>
      <c r="B66" s="39"/>
      <c r="C66" s="266" t="s">
        <v>1</v>
      </c>
      <c r="D66" s="266" t="s">
        <v>169</v>
      </c>
      <c r="E66" s="17" t="s">
        <v>1</v>
      </c>
      <c r="F66" s="267">
        <v>120</v>
      </c>
      <c r="G66" s="34"/>
      <c r="H66" s="39"/>
    </row>
    <row r="67" spans="1:8" s="2" customFormat="1" ht="16.899999999999999" customHeight="1">
      <c r="A67" s="34"/>
      <c r="B67" s="39"/>
      <c r="C67" s="266" t="s">
        <v>1</v>
      </c>
      <c r="D67" s="266" t="s">
        <v>170</v>
      </c>
      <c r="E67" s="17" t="s">
        <v>1</v>
      </c>
      <c r="F67" s="267">
        <v>99</v>
      </c>
      <c r="G67" s="34"/>
      <c r="H67" s="39"/>
    </row>
    <row r="68" spans="1:8" s="2" customFormat="1" ht="16.899999999999999" customHeight="1">
      <c r="A68" s="34"/>
      <c r="B68" s="39"/>
      <c r="C68" s="266" t="s">
        <v>1</v>
      </c>
      <c r="D68" s="266" t="s">
        <v>171</v>
      </c>
      <c r="E68" s="17" t="s">
        <v>1</v>
      </c>
      <c r="F68" s="267">
        <v>88</v>
      </c>
      <c r="G68" s="34"/>
      <c r="H68" s="39"/>
    </row>
    <row r="69" spans="1:8" s="2" customFormat="1" ht="16.899999999999999" customHeight="1">
      <c r="A69" s="34"/>
      <c r="B69" s="39"/>
      <c r="C69" s="266" t="s">
        <v>1</v>
      </c>
      <c r="D69" s="266" t="s">
        <v>172</v>
      </c>
      <c r="E69" s="17" t="s">
        <v>1</v>
      </c>
      <c r="F69" s="267">
        <v>384</v>
      </c>
      <c r="G69" s="34"/>
      <c r="H69" s="39"/>
    </row>
    <row r="70" spans="1:8" s="2" customFormat="1" ht="16.899999999999999" customHeight="1">
      <c r="A70" s="34"/>
      <c r="B70" s="39"/>
      <c r="C70" s="266" t="s">
        <v>1</v>
      </c>
      <c r="D70" s="266" t="s">
        <v>173</v>
      </c>
      <c r="E70" s="17" t="s">
        <v>1</v>
      </c>
      <c r="F70" s="267">
        <v>300</v>
      </c>
      <c r="G70" s="34"/>
      <c r="H70" s="39"/>
    </row>
    <row r="71" spans="1:8" s="2" customFormat="1" ht="16.899999999999999" customHeight="1">
      <c r="A71" s="34"/>
      <c r="B71" s="39"/>
      <c r="C71" s="266" t="s">
        <v>1</v>
      </c>
      <c r="D71" s="266" t="s">
        <v>174</v>
      </c>
      <c r="E71" s="17" t="s">
        <v>1</v>
      </c>
      <c r="F71" s="267">
        <v>144</v>
      </c>
      <c r="G71" s="34"/>
      <c r="H71" s="39"/>
    </row>
    <row r="72" spans="1:8" s="2" customFormat="1" ht="16.899999999999999" customHeight="1">
      <c r="A72" s="34"/>
      <c r="B72" s="39"/>
      <c r="C72" s="266" t="s">
        <v>1</v>
      </c>
      <c r="D72" s="266" t="s">
        <v>175</v>
      </c>
      <c r="E72" s="17" t="s">
        <v>1</v>
      </c>
      <c r="F72" s="267">
        <v>144</v>
      </c>
      <c r="G72" s="34"/>
      <c r="H72" s="39"/>
    </row>
    <row r="73" spans="1:8" s="2" customFormat="1" ht="16.899999999999999" customHeight="1">
      <c r="A73" s="34"/>
      <c r="B73" s="39"/>
      <c r="C73" s="266" t="s">
        <v>1</v>
      </c>
      <c r="D73" s="266" t="s">
        <v>176</v>
      </c>
      <c r="E73" s="17" t="s">
        <v>1</v>
      </c>
      <c r="F73" s="267">
        <v>115.2</v>
      </c>
      <c r="G73" s="34"/>
      <c r="H73" s="39"/>
    </row>
    <row r="74" spans="1:8" s="2" customFormat="1" ht="16.899999999999999" customHeight="1">
      <c r="A74" s="34"/>
      <c r="B74" s="39"/>
      <c r="C74" s="266" t="s">
        <v>100</v>
      </c>
      <c r="D74" s="266" t="s">
        <v>156</v>
      </c>
      <c r="E74" s="17" t="s">
        <v>1</v>
      </c>
      <c r="F74" s="267">
        <v>1394.2</v>
      </c>
      <c r="G74" s="34"/>
      <c r="H74" s="39"/>
    </row>
    <row r="75" spans="1:8" s="2" customFormat="1" ht="16.899999999999999" customHeight="1">
      <c r="A75" s="34"/>
      <c r="B75" s="39"/>
      <c r="C75" s="268" t="s">
        <v>319</v>
      </c>
      <c r="D75" s="34"/>
      <c r="E75" s="34"/>
      <c r="F75" s="34"/>
      <c r="G75" s="34"/>
      <c r="H75" s="39"/>
    </row>
    <row r="76" spans="1:8" s="2" customFormat="1" ht="16.899999999999999" customHeight="1">
      <c r="A76" s="34"/>
      <c r="B76" s="39"/>
      <c r="C76" s="266" t="s">
        <v>164</v>
      </c>
      <c r="D76" s="266" t="s">
        <v>165</v>
      </c>
      <c r="E76" s="17" t="s">
        <v>166</v>
      </c>
      <c r="F76" s="267">
        <v>1394.2</v>
      </c>
      <c r="G76" s="34"/>
      <c r="H76" s="39"/>
    </row>
    <row r="77" spans="1:8" s="2" customFormat="1" ht="16.899999999999999" customHeight="1">
      <c r="A77" s="34"/>
      <c r="B77" s="39"/>
      <c r="C77" s="266" t="s">
        <v>235</v>
      </c>
      <c r="D77" s="266" t="s">
        <v>236</v>
      </c>
      <c r="E77" s="17" t="s">
        <v>166</v>
      </c>
      <c r="F77" s="267">
        <v>1394.2</v>
      </c>
      <c r="G77" s="34"/>
      <c r="H77" s="39"/>
    </row>
    <row r="78" spans="1:8" s="2" customFormat="1" ht="16.899999999999999" customHeight="1">
      <c r="A78" s="34"/>
      <c r="B78" s="39"/>
      <c r="C78" s="266" t="s">
        <v>230</v>
      </c>
      <c r="D78" s="266" t="s">
        <v>231</v>
      </c>
      <c r="E78" s="17" t="s">
        <v>160</v>
      </c>
      <c r="F78" s="267">
        <v>139.41999999999999</v>
      </c>
      <c r="G78" s="34"/>
      <c r="H78" s="39"/>
    </row>
    <row r="79" spans="1:8" s="2" customFormat="1" ht="16.899999999999999" customHeight="1">
      <c r="A79" s="34"/>
      <c r="B79" s="39"/>
      <c r="C79" s="262" t="s">
        <v>103</v>
      </c>
      <c r="D79" s="263" t="s">
        <v>1</v>
      </c>
      <c r="E79" s="264" t="s">
        <v>1</v>
      </c>
      <c r="F79" s="265">
        <v>1131.5999999999999</v>
      </c>
      <c r="G79" s="34"/>
      <c r="H79" s="39"/>
    </row>
    <row r="80" spans="1:8" s="2" customFormat="1" ht="16.899999999999999" customHeight="1">
      <c r="A80" s="34"/>
      <c r="B80" s="39"/>
      <c r="C80" s="266" t="s">
        <v>103</v>
      </c>
      <c r="D80" s="266" t="s">
        <v>181</v>
      </c>
      <c r="E80" s="17" t="s">
        <v>1</v>
      </c>
      <c r="F80" s="267">
        <v>1131.5999999999999</v>
      </c>
      <c r="G80" s="34"/>
      <c r="H80" s="39"/>
    </row>
    <row r="81" spans="1:8" s="2" customFormat="1" ht="16.899999999999999" customHeight="1">
      <c r="A81" s="34"/>
      <c r="B81" s="39"/>
      <c r="C81" s="268" t="s">
        <v>319</v>
      </c>
      <c r="D81" s="34"/>
      <c r="E81" s="34"/>
      <c r="F81" s="34"/>
      <c r="G81" s="34"/>
      <c r="H81" s="39"/>
    </row>
    <row r="82" spans="1:8" s="2" customFormat="1" ht="16.899999999999999" customHeight="1">
      <c r="A82" s="34"/>
      <c r="B82" s="39"/>
      <c r="C82" s="266" t="s">
        <v>177</v>
      </c>
      <c r="D82" s="266" t="s">
        <v>178</v>
      </c>
      <c r="E82" s="17" t="s">
        <v>160</v>
      </c>
      <c r="F82" s="267">
        <v>1131.5999999999999</v>
      </c>
      <c r="G82" s="34"/>
      <c r="H82" s="39"/>
    </row>
    <row r="83" spans="1:8" s="2" customFormat="1" ht="16.899999999999999" customHeight="1">
      <c r="A83" s="34"/>
      <c r="B83" s="39"/>
      <c r="C83" s="266" t="s">
        <v>189</v>
      </c>
      <c r="D83" s="266" t="s">
        <v>190</v>
      </c>
      <c r="E83" s="17" t="s">
        <v>160</v>
      </c>
      <c r="F83" s="267">
        <v>660.1</v>
      </c>
      <c r="G83" s="34"/>
      <c r="H83" s="39"/>
    </row>
    <row r="84" spans="1:8" s="2" customFormat="1" ht="16.899999999999999" customHeight="1">
      <c r="A84" s="34"/>
      <c r="B84" s="39"/>
      <c r="C84" s="266" t="s">
        <v>248</v>
      </c>
      <c r="D84" s="266" t="s">
        <v>249</v>
      </c>
      <c r="E84" s="17" t="s">
        <v>250</v>
      </c>
      <c r="F84" s="267">
        <v>3045.89</v>
      </c>
      <c r="G84" s="34"/>
      <c r="H84" s="39"/>
    </row>
    <row r="85" spans="1:8" s="2" customFormat="1" ht="7.35" customHeight="1">
      <c r="A85" s="34"/>
      <c r="B85" s="140"/>
      <c r="C85" s="141"/>
      <c r="D85" s="141"/>
      <c r="E85" s="141"/>
      <c r="F85" s="141"/>
      <c r="G85" s="141"/>
      <c r="H85" s="39"/>
    </row>
    <row r="86" spans="1:8" s="2" customFormat="1" ht="11.25">
      <c r="A86" s="34"/>
      <c r="B86" s="34"/>
      <c r="C86" s="34"/>
      <c r="D86" s="34"/>
      <c r="E86" s="34"/>
      <c r="F86" s="34"/>
      <c r="G86" s="34"/>
      <c r="H86" s="34"/>
    </row>
  </sheetData>
  <sheetProtection algorithmName="SHA-512" hashValue="+C91k4vqzy7ULYff59EjcvLmez/JVj23Dm3a9UpvxyNzWSYe3xyeqGBYRoUfThYUEzQKX+eJyjo3ZUw4W8+WBg==" saltValue="NIXoyGDzzwZjUu26/plJZbZFvq9NaFeTAy3PBYQKokGOE0iLxIpSrBkqPt4/E+2a0bKmm8YBlYDeq+Mj5J5mq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Oprava staničních...</vt:lpstr>
      <vt:lpstr>VON - Vedlejší a ostatní ...</vt:lpstr>
      <vt:lpstr>Seznam figur</vt:lpstr>
      <vt:lpstr>'Rekapitulace stavby'!Názvy_tisku</vt:lpstr>
      <vt:lpstr>'Seznam figur'!Názvy_tisku</vt:lpstr>
      <vt:lpstr>'SO 01 - Oprava staničních...'!Názvy_tisku</vt:lpstr>
      <vt:lpstr>'VON - Vedlejší a ostatní ...'!Názvy_tisku</vt:lpstr>
      <vt:lpstr>'Rekapitulace stavby'!Oblast_tisku</vt:lpstr>
      <vt:lpstr>'Seznam figur'!Oblast_tisku</vt:lpstr>
      <vt:lpstr>'SO 01 - Oprava staničních...'!Oblast_tisku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Skopal Antonín, Ing.</cp:lastModifiedBy>
  <dcterms:created xsi:type="dcterms:W3CDTF">2023-02-22T09:48:33Z</dcterms:created>
  <dcterms:modified xsi:type="dcterms:W3CDTF">2023-02-23T10:15:54Z</dcterms:modified>
</cp:coreProperties>
</file>